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defaultThemeVersion="124226"/>
  <mc:AlternateContent xmlns:mc="http://schemas.openxmlformats.org/markup-compatibility/2006">
    <mc:Choice Requires="x15">
      <x15ac:absPath xmlns:x15ac="http://schemas.microsoft.com/office/spreadsheetml/2010/11/ac" url="M:\08プロジェクト\中小企業応援隊\Ｒ５年度　中小企業応援隊事業\03　就労・奨学金返済一体型支援事業\03　ホームページＵＰデータ\"/>
    </mc:Choice>
  </mc:AlternateContent>
  <xr:revisionPtr revIDLastSave="0" documentId="8_{8A5BBC47-BFE5-426C-B8E8-6D978F2F7B11}" xr6:coauthVersionLast="36" xr6:coauthVersionMax="36" xr10:uidLastSave="{00000000-0000-0000-0000-000000000000}"/>
  <bookViews>
    <workbookView xWindow="0" yWindow="0" windowWidth="23040" windowHeight="8970" tabRatio="833" xr2:uid="{00000000-000D-0000-FFFF-FFFF00000000}"/>
  </bookViews>
  <sheets>
    <sheet name="（別紙）計画・見込・実績" sheetId="7" r:id="rId1"/>
    <sheet name="(記入例)当月払いの場合" sheetId="9" r:id="rId2"/>
    <sheet name="(記入例)翌月払いの場合" sheetId="11" r:id="rId3"/>
  </sheets>
  <definedNames>
    <definedName name="_xlnm.Print_Area" localSheetId="1">'(記入例)当月払いの場合'!$A$1:$AS$67</definedName>
    <definedName name="_xlnm.Print_Area" localSheetId="2">'(記入例)翌月払いの場合'!$A$1:$AS$67</definedName>
    <definedName name="_xlnm.Print_Area" localSheetId="0">'（別紙）計画・見込・実績'!$A$1:$AS$67</definedName>
    <definedName name="_xlnm.Print_Titles" localSheetId="1">'(記入例)当月払いの場合'!$33:$36</definedName>
    <definedName name="_xlnm.Print_Titles" localSheetId="2">'(記入例)翌月払いの場合'!$33:$36</definedName>
    <definedName name="_xlnm.Print_Titles" localSheetId="0">'（別紙）計画・見込・実績'!$33:$36</definedName>
  </definedNames>
  <calcPr calcId="191029"/>
</workbook>
</file>

<file path=xl/calcChain.xml><?xml version="1.0" encoding="utf-8"?>
<calcChain xmlns="http://schemas.openxmlformats.org/spreadsheetml/2006/main">
  <c r="N55" i="7" l="1"/>
  <c r="N60" i="7"/>
  <c r="N59" i="7"/>
  <c r="N46" i="7"/>
  <c r="N51" i="7"/>
  <c r="N52" i="7"/>
  <c r="N47" i="7"/>
  <c r="N44" i="7"/>
  <c r="N39" i="7"/>
  <c r="O39" i="7" l="1"/>
  <c r="M39" i="7"/>
  <c r="O44" i="7"/>
  <c r="M44" i="7"/>
  <c r="O47" i="7"/>
  <c r="M47" i="7"/>
  <c r="O52" i="7"/>
  <c r="M52" i="7"/>
  <c r="O55" i="7"/>
  <c r="M55" i="7"/>
  <c r="O60" i="7"/>
  <c r="M60" i="7"/>
  <c r="V54" i="9" l="1"/>
  <c r="V38" i="9"/>
  <c r="N60" i="9" l="1"/>
  <c r="N55" i="9"/>
  <c r="N52" i="9"/>
  <c r="N47" i="9"/>
  <c r="N44" i="9"/>
  <c r="N51" i="11"/>
  <c r="N52" i="11" s="1"/>
  <c r="O44" i="11" l="1"/>
  <c r="M44" i="11"/>
  <c r="O60" i="11"/>
  <c r="M60" i="11"/>
  <c r="N59" i="11"/>
  <c r="N60" i="11" s="1"/>
  <c r="O55" i="11"/>
  <c r="M55" i="11"/>
  <c r="AF54" i="11"/>
  <c r="AA54" i="11"/>
  <c r="AF56" i="11" s="1"/>
  <c r="V54" i="11"/>
  <c r="N54" i="11"/>
  <c r="N55" i="11" s="1"/>
  <c r="O52" i="11"/>
  <c r="M52" i="11"/>
  <c r="O47" i="11"/>
  <c r="M47" i="11"/>
  <c r="AA46" i="11"/>
  <c r="AF48" i="11" s="1"/>
  <c r="V46" i="11"/>
  <c r="AF46" i="11" s="1"/>
  <c r="N46" i="11"/>
  <c r="N47" i="11" s="1"/>
  <c r="N43" i="11"/>
  <c r="N44" i="11" s="1"/>
  <c r="O39" i="11"/>
  <c r="M39" i="11"/>
  <c r="AA38" i="11"/>
  <c r="V38" i="11"/>
  <c r="U61" i="11" s="1"/>
  <c r="N38" i="11"/>
  <c r="N39" i="11" s="1"/>
  <c r="AB34" i="11"/>
  <c r="Y34" i="11"/>
  <c r="W34" i="11"/>
  <c r="AS1" i="11"/>
  <c r="AS38" i="11" s="1"/>
  <c r="AA54" i="9"/>
  <c r="AF54" i="9"/>
  <c r="AA46" i="9"/>
  <c r="V46" i="9"/>
  <c r="AA38" i="9"/>
  <c r="AF38" i="9"/>
  <c r="O60" i="9"/>
  <c r="M60" i="9"/>
  <c r="N59" i="9"/>
  <c r="O55" i="9"/>
  <c r="M55" i="9"/>
  <c r="N54" i="9"/>
  <c r="AV54" i="9" s="1"/>
  <c r="O52" i="9"/>
  <c r="M52" i="9"/>
  <c r="N51" i="9"/>
  <c r="O47" i="9"/>
  <c r="M47" i="9"/>
  <c r="N46" i="9"/>
  <c r="AV46" i="9" s="1"/>
  <c r="O44" i="9"/>
  <c r="M44" i="9"/>
  <c r="N43" i="9"/>
  <c r="O39" i="9"/>
  <c r="M39" i="9"/>
  <c r="N38" i="9"/>
  <c r="N39" i="9" s="1"/>
  <c r="AF56" i="9"/>
  <c r="AF48" i="9"/>
  <c r="AF46" i="9"/>
  <c r="Z61" i="9"/>
  <c r="AB34" i="9"/>
  <c r="Y34" i="9"/>
  <c r="W34" i="9"/>
  <c r="AS1" i="9"/>
  <c r="AS38" i="9" s="1"/>
  <c r="N38" i="7"/>
  <c r="N54" i="7"/>
  <c r="AV47" i="11" l="1"/>
  <c r="AV48" i="11" s="1"/>
  <c r="AV49" i="11" s="1"/>
  <c r="AV46" i="11"/>
  <c r="Z61" i="11"/>
  <c r="AV54" i="11"/>
  <c r="AV38" i="9"/>
  <c r="AV38" i="11"/>
  <c r="AV55" i="11"/>
  <c r="AV39" i="11"/>
  <c r="AF40" i="11"/>
  <c r="AS54" i="11"/>
  <c r="AF38" i="11"/>
  <c r="AS46" i="11"/>
  <c r="U61" i="9"/>
  <c r="AV47" i="9"/>
  <c r="AV48" i="9" s="1"/>
  <c r="AV55" i="9"/>
  <c r="AV56" i="9" s="1"/>
  <c r="AV39" i="9"/>
  <c r="AV40" i="9" s="1"/>
  <c r="AF40" i="9"/>
  <c r="AS54" i="9"/>
  <c r="AS46" i="9"/>
  <c r="AV50" i="11" l="1"/>
  <c r="AV40" i="11"/>
  <c r="AV56" i="11"/>
  <c r="AV49" i="9"/>
  <c r="AV41" i="9"/>
  <c r="AV57" i="9"/>
  <c r="AI49" i="11" l="1"/>
  <c r="AV51" i="11"/>
  <c r="AI50" i="11" s="1"/>
  <c r="AV41" i="11"/>
  <c r="AV57" i="11"/>
  <c r="AV42" i="9"/>
  <c r="AV58" i="9"/>
  <c r="AV50" i="9"/>
  <c r="AA54" i="7"/>
  <c r="AF56" i="7" s="1"/>
  <c r="V54" i="7"/>
  <c r="AF54" i="7" s="1"/>
  <c r="AA46" i="7"/>
  <c r="AF48" i="7" s="1"/>
  <c r="V46" i="7"/>
  <c r="AF46" i="7" s="1"/>
  <c r="N43" i="7"/>
  <c r="AA38" i="7"/>
  <c r="V38" i="7"/>
  <c r="AB34" i="7"/>
  <c r="Y34" i="7"/>
  <c r="W34" i="7"/>
  <c r="AS1" i="7"/>
  <c r="AS46" i="7" s="1"/>
  <c r="AF51" i="11" l="1"/>
  <c r="AJ45" i="11" s="1"/>
  <c r="AV55" i="7"/>
  <c r="AV46" i="7"/>
  <c r="AV38" i="7"/>
  <c r="AV43" i="9"/>
  <c r="AF43" i="9" s="1"/>
  <c r="AJ37" i="9" s="1"/>
  <c r="Z61" i="7"/>
  <c r="U61" i="7"/>
  <c r="AV58" i="11"/>
  <c r="AV42" i="11"/>
  <c r="AV51" i="9"/>
  <c r="AI50" i="9" s="1"/>
  <c r="AI41" i="9"/>
  <c r="AI57" i="9"/>
  <c r="AV59" i="9"/>
  <c r="AI58" i="9" s="1"/>
  <c r="AI49" i="9"/>
  <c r="AS54" i="7"/>
  <c r="AF38" i="7"/>
  <c r="AS38" i="7"/>
  <c r="AF40" i="7"/>
  <c r="AI42" i="9" l="1"/>
  <c r="AV54" i="7"/>
  <c r="AV56" i="7" s="1"/>
  <c r="AV57" i="7" s="1"/>
  <c r="AV47" i="7"/>
  <c r="AV48" i="7" s="1"/>
  <c r="AV49" i="7" s="1"/>
  <c r="AF59" i="9"/>
  <c r="AJ53" i="9" s="1"/>
  <c r="AF51" i="9"/>
  <c r="AJ45" i="9" s="1"/>
  <c r="AI41" i="11"/>
  <c r="AV43" i="11"/>
  <c r="AI42" i="11" s="1"/>
  <c r="AI57" i="11"/>
  <c r="AV59" i="11"/>
  <c r="AI58" i="11" s="1"/>
  <c r="AV39" i="7"/>
  <c r="AV40" i="7" s="1"/>
  <c r="AF43" i="11" l="1"/>
  <c r="AJ37" i="11" s="1"/>
  <c r="AJ61" i="9"/>
  <c r="AF59" i="11"/>
  <c r="AJ53" i="11" s="1"/>
  <c r="AJ61" i="11" s="1"/>
  <c r="AV58" i="7"/>
  <c r="AV41" i="7"/>
  <c r="AV42" i="7" s="1"/>
  <c r="AV50" i="7"/>
  <c r="AI49" i="7" l="1"/>
  <c r="AI41" i="7"/>
  <c r="AI57" i="7"/>
  <c r="AV51" i="7"/>
  <c r="AI50" i="7" s="1"/>
  <c r="AV59" i="7"/>
  <c r="AI58" i="7" s="1"/>
  <c r="AV43" i="7"/>
  <c r="AI42" i="7" s="1"/>
  <c r="AF59" i="7" l="1"/>
  <c r="AJ53" i="7" s="1"/>
  <c r="AF43" i="7"/>
  <c r="AJ37" i="7" s="1"/>
  <c r="AF51" i="7"/>
  <c r="AJ45" i="7" s="1"/>
  <c r="AJ61" i="7" l="1"/>
</calcChain>
</file>

<file path=xl/sharedStrings.xml><?xml version="1.0" encoding="utf-8"?>
<sst xmlns="http://schemas.openxmlformats.org/spreadsheetml/2006/main" count="620" uniqueCount="118">
  <si>
    <t>別紙</t>
    <rPh sb="0" eb="2">
      <t>ベッシ</t>
    </rPh>
    <phoneticPr fontId="1"/>
  </si>
  <si>
    <t>１　支給内容</t>
    <rPh sb="2" eb="4">
      <t>シキュウ</t>
    </rPh>
    <rPh sb="4" eb="6">
      <t>ナイヨウ</t>
    </rPh>
    <phoneticPr fontId="1"/>
  </si>
  <si>
    <t>２　支援計画</t>
    <rPh sb="2" eb="4">
      <t>シエン</t>
    </rPh>
    <rPh sb="4" eb="6">
      <t>ケイカク</t>
    </rPh>
    <phoneticPr fontId="1"/>
  </si>
  <si>
    <t>No.</t>
    <phoneticPr fontId="1"/>
  </si>
  <si>
    <t>氏名</t>
    <rPh sb="0" eb="2">
      <t>シメイ</t>
    </rPh>
    <phoneticPr fontId="1"/>
  </si>
  <si>
    <t>配属先所在地</t>
    <rPh sb="0" eb="3">
      <t>ハイゾクサキ</t>
    </rPh>
    <rPh sb="3" eb="6">
      <t>ショザイチ</t>
    </rPh>
    <phoneticPr fontId="1"/>
  </si>
  <si>
    <t>補助金額の積算</t>
    <rPh sb="0" eb="3">
      <t>ホジョキン</t>
    </rPh>
    <rPh sb="3" eb="4">
      <t>ガク</t>
    </rPh>
    <rPh sb="5" eb="7">
      <t>セキサン</t>
    </rPh>
    <phoneticPr fontId="1"/>
  </si>
  <si>
    <t>合計</t>
    <rPh sb="0" eb="2">
      <t>ゴウケイ</t>
    </rPh>
    <phoneticPr fontId="1"/>
  </si>
  <si>
    <t>円</t>
    <rPh sb="0" eb="1">
      <t>エン</t>
    </rPh>
    <phoneticPr fontId="1"/>
  </si>
  <si>
    <t>（</t>
    <phoneticPr fontId="1"/>
  </si>
  <si>
    <t>～</t>
    <phoneticPr fontId="1"/>
  </si>
  <si>
    <t>を当該年度とする）</t>
    <phoneticPr fontId="1"/>
  </si>
  <si>
    <t>(</t>
    <phoneticPr fontId="1"/>
  </si>
  <si>
    <t>円×</t>
    <phoneticPr fontId="1"/>
  </si>
  <si>
    <t>ヶ月）</t>
    <phoneticPr fontId="1"/>
  </si>
  <si>
    <t>正社員となった年月日</t>
    <rPh sb="0" eb="3">
      <t>セイシャイン</t>
    </rPh>
    <rPh sb="7" eb="10">
      <t>ネンガッピ</t>
    </rPh>
    <phoneticPr fontId="1"/>
  </si>
  <si>
    <t>奨学金の返済開始日</t>
    <rPh sb="0" eb="3">
      <t>ショウガクキン</t>
    </rPh>
    <rPh sb="4" eb="6">
      <t>ヘンサイ</t>
    </rPh>
    <rPh sb="6" eb="9">
      <t>カイシビ</t>
    </rPh>
    <phoneticPr fontId="1"/>
  </si>
  <si>
    <t>)</t>
    <phoneticPr fontId="1"/>
  </si>
  <si>
    <t>居住地（市町村）</t>
    <rPh sb="0" eb="3">
      <t>キョジュウチ</t>
    </rPh>
    <rPh sb="4" eb="7">
      <t>シチョウソン</t>
    </rPh>
    <phoneticPr fontId="1"/>
  </si>
  <si>
    <t>ｂ （㋺ / 2）</t>
    <phoneticPr fontId="1"/>
  </si>
  <si>
    <r>
      <t>円</t>
    </r>
    <r>
      <rPr>
        <sz val="9"/>
        <rFont val="ＭＳ Ｐ明朝"/>
        <family val="1"/>
        <charset val="128"/>
      </rPr>
      <t>（最大12ヶ月）</t>
    </r>
    <rPh sb="0" eb="1">
      <t>エン</t>
    </rPh>
    <rPh sb="2" eb="4">
      <t>サイダイ</t>
    </rPh>
    <rPh sb="7" eb="8">
      <t>ゲツ</t>
    </rPh>
    <phoneticPr fontId="1"/>
  </si>
  <si>
    <t>支 払 日</t>
    <phoneticPr fontId="1"/>
  </si>
  <si>
    <t>締　 　日</t>
    <phoneticPr fontId="1"/>
  </si>
  <si>
    <t>支給回数</t>
    <rPh sb="0" eb="2">
      <t>シキュウ</t>
    </rPh>
    <rPh sb="2" eb="4">
      <t>カイスウ</t>
    </rPh>
    <phoneticPr fontId="1"/>
  </si>
  <si>
    <t>支給額：</t>
    <rPh sb="0" eb="3">
      <t>シキュウガク</t>
    </rPh>
    <phoneticPr fontId="1"/>
  </si>
  <si>
    <t>支給期間：</t>
    <rPh sb="0" eb="2">
      <t>シキュウ</t>
    </rPh>
    <rPh sb="2" eb="4">
      <t>キカン</t>
    </rPh>
    <phoneticPr fontId="1"/>
  </si>
  <si>
    <t>旧姓：</t>
    <rPh sb="0" eb="2">
      <t>キュウセイ</t>
    </rPh>
    <phoneticPr fontId="1"/>
  </si>
  <si>
    <t>a　{（㋑ - １万円）/ 2}</t>
    <rPh sb="10" eb="11">
      <t>エン</t>
    </rPh>
    <phoneticPr fontId="1"/>
  </si>
  <si>
    <t>正社員となった月を１箇月目とし、72箇月目となる月まで支給する。ただし、令和2年4月以降に奨学金の返済猶予期間がある場合は、初回の返済日の属する月を1箇月目とし、72箇月目となる月まで支給する。</t>
    <rPh sb="0" eb="3">
      <t>セイシャイン</t>
    </rPh>
    <rPh sb="7" eb="8">
      <t>ツキ</t>
    </rPh>
    <rPh sb="10" eb="12">
      <t>カゲツ</t>
    </rPh>
    <rPh sb="12" eb="13">
      <t>メ</t>
    </rPh>
    <rPh sb="18" eb="20">
      <t>カゲツ</t>
    </rPh>
    <rPh sb="20" eb="21">
      <t>メ</t>
    </rPh>
    <rPh sb="24" eb="25">
      <t>ツキ</t>
    </rPh>
    <rPh sb="27" eb="29">
      <t>シキュウ</t>
    </rPh>
    <rPh sb="36" eb="38">
      <t>レイワ</t>
    </rPh>
    <rPh sb="39" eb="40">
      <t>ネン</t>
    </rPh>
    <rPh sb="41" eb="42">
      <t>ガツ</t>
    </rPh>
    <rPh sb="42" eb="44">
      <t>イコウ</t>
    </rPh>
    <rPh sb="45" eb="48">
      <t>ショウガクキン</t>
    </rPh>
    <rPh sb="49" eb="51">
      <t>ヘンサイ</t>
    </rPh>
    <rPh sb="51" eb="53">
      <t>ユウヨ</t>
    </rPh>
    <rPh sb="53" eb="55">
      <t>キカン</t>
    </rPh>
    <rPh sb="58" eb="60">
      <t>バアイ</t>
    </rPh>
    <rPh sb="62" eb="64">
      <t>ショカイ</t>
    </rPh>
    <rPh sb="65" eb="68">
      <t>ヘンサイビ</t>
    </rPh>
    <rPh sb="69" eb="70">
      <t>ゾク</t>
    </rPh>
    <rPh sb="72" eb="73">
      <t>ツキ</t>
    </rPh>
    <rPh sb="75" eb="77">
      <t>カゲツ</t>
    </rPh>
    <rPh sb="77" eb="78">
      <t>メ</t>
    </rPh>
    <rPh sb="83" eb="85">
      <t>カゲツ</t>
    </rPh>
    <rPh sb="85" eb="86">
      <t>メ</t>
    </rPh>
    <rPh sb="89" eb="90">
      <t>ツキ</t>
    </rPh>
    <rPh sb="92" eb="94">
      <t>シキュウ</t>
    </rPh>
    <phoneticPr fontId="1"/>
  </si>
  <si>
    <t>京都市</t>
    <rPh sb="0" eb="2">
      <t>キョウト</t>
    </rPh>
    <rPh sb="2" eb="3">
      <t>シ</t>
    </rPh>
    <phoneticPr fontId="1"/>
  </si>
  <si>
    <t>独立行政法人日本学生支援機構</t>
    <rPh sb="0" eb="2">
      <t>ドクリツ</t>
    </rPh>
    <rPh sb="2" eb="4">
      <t>ギョウセイ</t>
    </rPh>
    <rPh sb="4" eb="6">
      <t>ホウジン</t>
    </rPh>
    <rPh sb="6" eb="8">
      <t>ニホン</t>
    </rPh>
    <rPh sb="8" eb="10">
      <t>ガクセイ</t>
    </rPh>
    <rPh sb="10" eb="12">
      <t>シエン</t>
    </rPh>
    <rPh sb="12" eb="14">
      <t>キコウ</t>
    </rPh>
    <phoneticPr fontId="1"/>
  </si>
  <si>
    <t>京都市下京区○○町1-2</t>
    <rPh sb="0" eb="2">
      <t>キョウト</t>
    </rPh>
    <rPh sb="2" eb="3">
      <t>シ</t>
    </rPh>
    <rPh sb="3" eb="5">
      <t>シモギョウ</t>
    </rPh>
    <rPh sb="5" eb="6">
      <t>ク</t>
    </rPh>
    <rPh sb="8" eb="9">
      <t>チョウ</t>
    </rPh>
    <phoneticPr fontId="1"/>
  </si>
  <si>
    <t>ヶ月</t>
    <rPh sb="1" eb="2">
      <t>ゲツ</t>
    </rPh>
    <phoneticPr fontId="1"/>
  </si>
  <si>
    <t>※支援対象者が４名以上の場合は行を追加してください。</t>
    <rPh sb="1" eb="6">
      <t>シエンタイショウシャ</t>
    </rPh>
    <rPh sb="8" eb="9">
      <t>メイ</t>
    </rPh>
    <rPh sb="9" eb="11">
      <t>イジョウ</t>
    </rPh>
    <rPh sb="12" eb="14">
      <t>バアイ</t>
    </rPh>
    <rPh sb="15" eb="16">
      <t>ギョウ</t>
    </rPh>
    <rPh sb="17" eb="19">
      <t>ツイカ</t>
    </rPh>
    <phoneticPr fontId="1"/>
  </si>
  <si>
    <r>
      <t>（</t>
    </r>
    <r>
      <rPr>
        <sz val="12"/>
        <rFont val="ＭＳ Ｐ明朝"/>
        <family val="1"/>
        <charset val="128"/>
      </rPr>
      <t>abc</t>
    </r>
    <r>
      <rPr>
        <sz val="11"/>
        <rFont val="ＭＳ Ｐ明朝"/>
        <family val="1"/>
        <charset val="128"/>
      </rPr>
      <t>の低い額）</t>
    </r>
    <rPh sb="5" eb="6">
      <t>ヒク</t>
    </rPh>
    <rPh sb="7" eb="8">
      <t>ガク</t>
    </rPh>
    <phoneticPr fontId="1"/>
  </si>
  <si>
    <t>上下のいずれか短い月数（最大12ヶ月）×月額をC欄に記載</t>
    <rPh sb="0" eb="2">
      <t>ジョウゲ</t>
    </rPh>
    <rPh sb="7" eb="8">
      <t>ミジカ</t>
    </rPh>
    <rPh sb="9" eb="11">
      <t>ツキスウ</t>
    </rPh>
    <rPh sb="12" eb="14">
      <t>サイダイ</t>
    </rPh>
    <rPh sb="17" eb="18">
      <t>ツキ</t>
    </rPh>
    <rPh sb="20" eb="22">
      <t>ゲツガク</t>
    </rPh>
    <rPh sb="24" eb="25">
      <t>ラン</t>
    </rPh>
    <rPh sb="26" eb="28">
      <t>キサイ</t>
    </rPh>
    <phoneticPr fontId="1"/>
  </si>
  <si>
    <t>を報告します。</t>
    <rPh sb="1" eb="3">
      <t>ホウコク</t>
    </rPh>
    <phoneticPr fontId="1"/>
  </si>
  <si>
    <t>遂行状況報告書</t>
    <rPh sb="0" eb="2">
      <t>スイコウ</t>
    </rPh>
    <rPh sb="2" eb="4">
      <t>ジョウキョウ</t>
    </rPh>
    <rPh sb="4" eb="7">
      <t>ホウコクショ</t>
    </rPh>
    <phoneticPr fontId="1"/>
  </si>
  <si>
    <t>申請年度の返済額㋑</t>
    <phoneticPr fontId="1"/>
  </si>
  <si>
    <t>手当等の年間支給㋺</t>
    <phoneticPr fontId="1"/>
  </si>
  <si>
    <t>〔実施団体名〕</t>
    <phoneticPr fontId="1"/>
  </si>
  <si>
    <t>奨学金名</t>
    <rPh sb="0" eb="3">
      <t>ショウガクキン</t>
    </rPh>
    <rPh sb="3" eb="4">
      <t>メイ</t>
    </rPh>
    <phoneticPr fontId="1"/>
  </si>
  <si>
    <t>正社員となった年月日
及び
奨学金の返済開始日</t>
    <rPh sb="0" eb="3">
      <t>セイシャイン</t>
    </rPh>
    <rPh sb="7" eb="10">
      <t>ネンガッピ</t>
    </rPh>
    <rPh sb="11" eb="12">
      <t>オヨ</t>
    </rPh>
    <rPh sb="14" eb="17">
      <t>ショウガクキン</t>
    </rPh>
    <rPh sb="18" eb="20">
      <t>ヘンサイ</t>
    </rPh>
    <rPh sb="20" eb="23">
      <t>カイシビ</t>
    </rPh>
    <phoneticPr fontId="1"/>
  </si>
  <si>
    <t>当初</t>
    <rPh sb="0" eb="2">
      <t>トウショ</t>
    </rPh>
    <phoneticPr fontId="1"/>
  </si>
  <si>
    <t>回目）</t>
    <rPh sb="0" eb="2">
      <t>カイメ</t>
    </rPh>
    <phoneticPr fontId="1"/>
  </si>
  <si>
    <t>変更（</t>
    <phoneticPr fontId="1"/>
  </si>
  <si>
    <t>{</t>
    <phoneticPr fontId="1"/>
  </si>
  <si>
    <t>}</t>
    <phoneticPr fontId="1"/>
  </si>
  <si>
    <t>年度中の追加変更</t>
    <rPh sb="0" eb="2">
      <t>ネンド</t>
    </rPh>
    <rPh sb="2" eb="3">
      <t>チュウ</t>
    </rPh>
    <rPh sb="4" eb="6">
      <t>ツイカ</t>
    </rPh>
    <rPh sb="6" eb="8">
      <t>ヘンコウ</t>
    </rPh>
    <phoneticPr fontId="1"/>
  </si>
  <si>
    <t>ｃ (1月目～36月目:月額7,500円)</t>
    <rPh sb="4" eb="6">
      <t>ツキメ</t>
    </rPh>
    <rPh sb="9" eb="10">
      <t>ツキ</t>
    </rPh>
    <rPh sb="10" eb="11">
      <t>メ</t>
    </rPh>
    <rPh sb="12" eb="13">
      <t>ゲツ</t>
    </rPh>
    <rPh sb="13" eb="14">
      <t>ガク</t>
    </rPh>
    <rPh sb="19" eb="20">
      <t>エン</t>
    </rPh>
    <phoneticPr fontId="1"/>
  </si>
  <si>
    <t xml:space="preserve">  (37月目～72月目:月額5,000円)</t>
    <rPh sb="3" eb="5">
      <t>ツキメ</t>
    </rPh>
    <rPh sb="8" eb="10">
      <t>ツキメ</t>
    </rPh>
    <rPh sb="11" eb="13">
      <t>ゲツガク</t>
    </rPh>
    <rPh sb="18" eb="19">
      <t>エン</t>
    </rPh>
    <phoneticPr fontId="1"/>
  </si>
  <si>
    <t>前年度と変更あり</t>
    <rPh sb="0" eb="3">
      <t>ゼンネンド</t>
    </rPh>
    <rPh sb="4" eb="6">
      <t>ヘンコウ</t>
    </rPh>
    <phoneticPr fontId="1"/>
  </si>
  <si>
    <t>次の</t>
    <rPh sb="0" eb="1">
      <t>ツギ</t>
    </rPh>
    <phoneticPr fontId="1"/>
  </si>
  <si>
    <t>当社に在籍している（いた）こと
下記のとおり規程に基づいて手当等を支払う予定であること</t>
    <rPh sb="36" eb="38">
      <t>ヨテイ</t>
    </rPh>
    <phoneticPr fontId="1"/>
  </si>
  <si>
    <t>当社に在籍している（いた）こと
下記のとおり規程に基づいて手当等を支払ったこと</t>
    <phoneticPr fontId="1"/>
  </si>
  <si>
    <t>支給名目（手当の名称）</t>
    <rPh sb="0" eb="2">
      <t>シキュウ</t>
    </rPh>
    <rPh sb="2" eb="4">
      <t>メイモク</t>
    </rPh>
    <rPh sb="5" eb="7">
      <t>テアテ</t>
    </rPh>
    <rPh sb="8" eb="10">
      <t>メイショウ</t>
    </rPh>
    <phoneticPr fontId="1"/>
  </si>
  <si>
    <t>注１）　年間支給回数・時期欄は、１２回（給与支給時）、２回（６月、１２月）など記入してください。</t>
    <rPh sb="0" eb="1">
      <t>チュウ</t>
    </rPh>
    <rPh sb="18" eb="19">
      <t>カイ</t>
    </rPh>
    <rPh sb="39" eb="41">
      <t>キニュウ</t>
    </rPh>
    <phoneticPr fontId="1"/>
  </si>
  <si>
    <t>注２）　翌月払いの場合は、□内に✔を記入してください。</t>
    <rPh sb="0" eb="1">
      <t>チュウ</t>
    </rPh>
    <rPh sb="4" eb="7">
      <t>ヨクゲツバラ</t>
    </rPh>
    <rPh sb="9" eb="11">
      <t>バアイ</t>
    </rPh>
    <rPh sb="14" eb="15">
      <t>ナイ</t>
    </rPh>
    <rPh sb="18" eb="20">
      <t>キニュウ</t>
    </rPh>
    <phoneticPr fontId="1"/>
  </si>
  <si>
    <t>注３）　休日の取り扱いは、支給日が休日となった場合の支給日の繰り上げ若しくは繰り下げを規程のとおり記入してください。</t>
    <rPh sb="0" eb="1">
      <t>チュウ</t>
    </rPh>
    <rPh sb="4" eb="6">
      <t>キュウジツ</t>
    </rPh>
    <rPh sb="7" eb="8">
      <t>ト</t>
    </rPh>
    <rPh sb="9" eb="10">
      <t>アツカ</t>
    </rPh>
    <rPh sb="13" eb="16">
      <t>シキュウビ</t>
    </rPh>
    <rPh sb="17" eb="19">
      <t>キュウジツ</t>
    </rPh>
    <rPh sb="23" eb="25">
      <t>バアイ</t>
    </rPh>
    <rPh sb="26" eb="29">
      <t>シキュウビ</t>
    </rPh>
    <rPh sb="30" eb="31">
      <t>ク</t>
    </rPh>
    <rPh sb="32" eb="33">
      <t>ア</t>
    </rPh>
    <rPh sb="34" eb="35">
      <t>モ</t>
    </rPh>
    <rPh sb="38" eb="39">
      <t>ク</t>
    </rPh>
    <rPh sb="40" eb="41">
      <t>サ</t>
    </rPh>
    <rPh sb="43" eb="45">
      <t>キテイ</t>
    </rPh>
    <rPh sb="49" eb="51">
      <t>キニュウ</t>
    </rPh>
    <phoneticPr fontId="1"/>
  </si>
  <si>
    <t>注４）　支給額は、１回あたりの支給額について、規程を抜粋して記入してください。</t>
    <rPh sb="0" eb="1">
      <t>チュウ</t>
    </rPh>
    <rPh sb="4" eb="7">
      <t>シキュウガク</t>
    </rPh>
    <rPh sb="10" eb="11">
      <t>カイ</t>
    </rPh>
    <rPh sb="15" eb="18">
      <t>シキュウガク</t>
    </rPh>
    <rPh sb="23" eb="25">
      <t>キテイ</t>
    </rPh>
    <rPh sb="26" eb="28">
      <t>バッスイ</t>
    </rPh>
    <rPh sb="30" eb="32">
      <t>キニュウ</t>
    </rPh>
    <phoneticPr fontId="1"/>
  </si>
  <si>
    <t>注５）　支給期間は、支給の開始から終了までの期間について、規程を抜粋して記入してください。</t>
    <rPh sb="0" eb="1">
      <t>チュウ</t>
    </rPh>
    <rPh sb="4" eb="6">
      <t>シキュウ</t>
    </rPh>
    <rPh sb="6" eb="8">
      <t>キカン</t>
    </rPh>
    <rPh sb="10" eb="12">
      <t>シキュウ</t>
    </rPh>
    <rPh sb="13" eb="15">
      <t>カイシ</t>
    </rPh>
    <rPh sb="17" eb="19">
      <t>シュウリョウ</t>
    </rPh>
    <rPh sb="22" eb="24">
      <t>キカン</t>
    </rPh>
    <rPh sb="29" eb="31">
      <t>キテイ</t>
    </rPh>
    <rPh sb="32" eb="34">
      <t>バッスイ</t>
    </rPh>
    <rPh sb="36" eb="38">
      <t>キニュウ</t>
    </rPh>
    <phoneticPr fontId="1"/>
  </si>
  <si>
    <r>
      <t>年間支給回数・時期(締日・支払日・休日の取扱い)</t>
    </r>
    <r>
      <rPr>
        <sz val="8"/>
        <rFont val="ＭＳ 明朝"/>
        <family val="1"/>
        <charset val="128"/>
      </rPr>
      <t>注１</t>
    </r>
    <rPh sb="0" eb="2">
      <t>ネンカン</t>
    </rPh>
    <rPh sb="2" eb="4">
      <t>シキュウ</t>
    </rPh>
    <rPh sb="4" eb="6">
      <t>カイスウ</t>
    </rPh>
    <rPh sb="7" eb="9">
      <t>ジキ</t>
    </rPh>
    <rPh sb="13" eb="16">
      <t>シハライビ</t>
    </rPh>
    <rPh sb="17" eb="19">
      <t>キュウジツ</t>
    </rPh>
    <rPh sb="20" eb="22">
      <t>トリアツカ</t>
    </rPh>
    <rPh sb="24" eb="25">
      <t>チュウ</t>
    </rPh>
    <phoneticPr fontId="1"/>
  </si>
  <si>
    <r>
      <t>翌月払い
✔　</t>
    </r>
    <r>
      <rPr>
        <sz val="8"/>
        <rFont val="ＭＳ Ｐ明朝"/>
        <family val="1"/>
        <charset val="128"/>
      </rPr>
      <t>注２</t>
    </r>
    <rPh sb="6" eb="7">
      <t>チュウ</t>
    </rPh>
    <rPh sb="7" eb="8">
      <t>チュウ</t>
    </rPh>
    <phoneticPr fontId="1"/>
  </si>
  <si>
    <r>
      <t>従業員１人当たりの１回の支給額および支給期間(規程抜粋)　</t>
    </r>
    <r>
      <rPr>
        <sz val="8"/>
        <rFont val="ＭＳ 明朝"/>
        <family val="1"/>
        <charset val="128"/>
      </rPr>
      <t>注４・注５</t>
    </r>
    <rPh sb="18" eb="20">
      <t>シキュウ</t>
    </rPh>
    <rPh sb="20" eb="22">
      <t>キカン</t>
    </rPh>
    <rPh sb="23" eb="25">
      <t>キテイ</t>
    </rPh>
    <rPh sb="29" eb="30">
      <t>チュウ</t>
    </rPh>
    <rPh sb="32" eb="33">
      <t>チュウ</t>
    </rPh>
    <phoneticPr fontId="1"/>
  </si>
  <si>
    <r>
      <t>休日の取り扱い　</t>
    </r>
    <r>
      <rPr>
        <sz val="8"/>
        <rFont val="ＭＳ Ｐ明朝"/>
        <family val="1"/>
        <charset val="128"/>
      </rPr>
      <t>注３</t>
    </r>
    <rPh sb="0" eb="2">
      <t>キュウジツ</t>
    </rPh>
    <rPh sb="3" eb="4">
      <t>ト</t>
    </rPh>
    <rPh sb="5" eb="6">
      <t>アツカ</t>
    </rPh>
    <rPh sb="8" eb="9">
      <t>チュウ</t>
    </rPh>
    <phoneticPr fontId="1"/>
  </si>
  <si>
    <t>正社員となった年月日</t>
  </si>
  <si>
    <t>a　{（㋑ - １万円）/ 2}</t>
  </si>
  <si>
    <t>円</t>
  </si>
  <si>
    <t>(</t>
  </si>
  <si>
    <t>ヶ月</t>
  </si>
  <si>
    <t>)</t>
  </si>
  <si>
    <t>円×</t>
  </si>
  <si>
    <t>（</t>
  </si>
  <si>
    <t>ｂ （㋺ / 2）</t>
  </si>
  <si>
    <t>奨学金の返済開始日</t>
  </si>
  <si>
    <t>上下のいずれか短い月数（最大12ヶ月）×月額をC欄に記載</t>
  </si>
  <si>
    <t>ヶ月）</t>
  </si>
  <si>
    <t>年度中の追加変更</t>
  </si>
  <si>
    <t>旧姓：</t>
  </si>
  <si>
    <t>事業計画書</t>
    <rPh sb="0" eb="2">
      <t>ジギョウ</t>
    </rPh>
    <rPh sb="2" eb="4">
      <t>ケイカク</t>
    </rPh>
    <rPh sb="4" eb="5">
      <t>ショ</t>
    </rPh>
    <phoneticPr fontId="1"/>
  </si>
  <si>
    <t>前年度と変更あり</t>
    <phoneticPr fontId="1"/>
  </si>
  <si>
    <r>
      <t xml:space="preserve">支援対象期間
</t>
    </r>
    <r>
      <rPr>
        <sz val="7"/>
        <rFont val="ＭＳ Ｐ明朝"/>
        <family val="1"/>
        <charset val="128"/>
      </rPr>
      <t>(最長当該年度３月末まで)</t>
    </r>
    <rPh sb="0" eb="4">
      <t>シエンタイショウ</t>
    </rPh>
    <rPh sb="4" eb="6">
      <t>キカン</t>
    </rPh>
    <rPh sb="8" eb="10">
      <t>サイチョウ</t>
    </rPh>
    <rPh sb="10" eb="12">
      <t>トウガイ</t>
    </rPh>
    <rPh sb="12" eb="14">
      <t>ネンド</t>
    </rPh>
    <rPh sb="15" eb="16">
      <t>ガツ</t>
    </rPh>
    <rPh sb="16" eb="17">
      <t>マツ</t>
    </rPh>
    <phoneticPr fontId="1"/>
  </si>
  <si>
    <t>✔</t>
  </si>
  <si>
    <t>　</t>
  </si>
  <si>
    <t>1.計画　・　2.見込　・　3.実績　</t>
    <rPh sb="2" eb="4">
      <t>ケイカク</t>
    </rPh>
    <rPh sb="9" eb="11">
      <t>ミコミ</t>
    </rPh>
    <rPh sb="16" eb="18">
      <t>ジッセキ</t>
    </rPh>
    <phoneticPr fontId="1"/>
  </si>
  <si>
    <t>※該当の□に✔を記入してください。</t>
  </si>
  <si>
    <t>□□　■■</t>
    <phoneticPr fontId="1"/>
  </si>
  <si>
    <t>○○</t>
    <phoneticPr fontId="1"/>
  </si>
  <si>
    <t>△△　▲▲</t>
    <phoneticPr fontId="1"/>
  </si>
  <si>
    <t>○○　●●</t>
    <phoneticPr fontId="1"/>
  </si>
  <si>
    <t>宇治市</t>
    <rPh sb="0" eb="3">
      <t>ウジシ</t>
    </rPh>
    <phoneticPr fontId="1"/>
  </si>
  <si>
    <t>大阪市</t>
    <rPh sb="0" eb="3">
      <t>オオサカシ</t>
    </rPh>
    <phoneticPr fontId="1"/>
  </si>
  <si>
    <t>奨学金返済支援手当</t>
    <rPh sb="0" eb="3">
      <t>ショウガクキン</t>
    </rPh>
    <rPh sb="3" eb="5">
      <t>ヘンサイ</t>
    </rPh>
    <rPh sb="5" eb="7">
      <t>シエン</t>
    </rPh>
    <rPh sb="7" eb="9">
      <t>テアテ</t>
    </rPh>
    <phoneticPr fontId="1"/>
  </si>
  <si>
    <t>１２回（給与支給時）</t>
    <rPh sb="2" eb="3">
      <t>カイ</t>
    </rPh>
    <rPh sb="4" eb="6">
      <t>キュウヨ</t>
    </rPh>
    <rPh sb="6" eb="9">
      <t>シキュウジ</t>
    </rPh>
    <phoneticPr fontId="1"/>
  </si>
  <si>
    <t>当月25日</t>
    <rPh sb="0" eb="2">
      <t>トウゲツ</t>
    </rPh>
    <rPh sb="4" eb="5">
      <t>ニチ</t>
    </rPh>
    <phoneticPr fontId="1"/>
  </si>
  <si>
    <t>前営業日に繰り上げ</t>
    <rPh sb="0" eb="1">
      <t>ゼン</t>
    </rPh>
    <rPh sb="1" eb="4">
      <t>エイギョウビ</t>
    </rPh>
    <rPh sb="5" eb="6">
      <t>ク</t>
    </rPh>
    <rPh sb="7" eb="8">
      <t>ア</t>
    </rPh>
    <phoneticPr fontId="1"/>
  </si>
  <si>
    <t>正社員となってから1箇月目～36箇月目までは月額15,000円、37箇月目～72箇月目までは月額　10,000円とする。
ただし、本人の奨学金返済月額を超えての支給は行わないものとする。</t>
    <rPh sb="0" eb="3">
      <t>セイシャイン</t>
    </rPh>
    <rPh sb="10" eb="12">
      <t>カゲツ</t>
    </rPh>
    <rPh sb="12" eb="13">
      <t>メ</t>
    </rPh>
    <rPh sb="16" eb="18">
      <t>カゲツ</t>
    </rPh>
    <rPh sb="18" eb="19">
      <t>メ</t>
    </rPh>
    <rPh sb="22" eb="23">
      <t>ゲツ</t>
    </rPh>
    <rPh sb="23" eb="24">
      <t>ガク</t>
    </rPh>
    <rPh sb="30" eb="31">
      <t>エン</t>
    </rPh>
    <rPh sb="34" eb="36">
      <t>カゲツ</t>
    </rPh>
    <rPh sb="36" eb="37">
      <t>メ</t>
    </rPh>
    <rPh sb="40" eb="42">
      <t>カゲツ</t>
    </rPh>
    <rPh sb="42" eb="43">
      <t>メ</t>
    </rPh>
    <rPh sb="46" eb="48">
      <t>ゲツガク</t>
    </rPh>
    <rPh sb="55" eb="56">
      <t>エン</t>
    </rPh>
    <rPh sb="65" eb="67">
      <t>ホンニン</t>
    </rPh>
    <rPh sb="68" eb="71">
      <t>ショウガクキン</t>
    </rPh>
    <rPh sb="71" eb="73">
      <t>ヘンサイ</t>
    </rPh>
    <rPh sb="73" eb="75">
      <t>ゲツガク</t>
    </rPh>
    <rPh sb="76" eb="77">
      <t>コ</t>
    </rPh>
    <rPh sb="80" eb="82">
      <t>シキュウ</t>
    </rPh>
    <rPh sb="83" eb="84">
      <t>オコナ</t>
    </rPh>
    <phoneticPr fontId="1"/>
  </si>
  <si>
    <t>独立行政法人日本学生支援機構</t>
    <phoneticPr fontId="1"/>
  </si>
  <si>
    <t>第一種奨学金
第二種奨学金</t>
    <phoneticPr fontId="1"/>
  </si>
  <si>
    <t>第一種奨学金</t>
    <phoneticPr fontId="1"/>
  </si>
  <si>
    <t>第二種奨学金</t>
    <phoneticPr fontId="1"/>
  </si>
  <si>
    <t>当該年度末：</t>
    <rPh sb="0" eb="4">
      <t>トウガイネンド</t>
    </rPh>
    <rPh sb="4" eb="5">
      <t>マツ</t>
    </rPh>
    <phoneticPr fontId="1"/>
  </si>
  <si>
    <t>ヶ月目</t>
    <rPh sb="1" eb="2">
      <t>ゲツ</t>
    </rPh>
    <rPh sb="2" eb="3">
      <t>メ</t>
    </rPh>
    <phoneticPr fontId="1"/>
  </si>
  <si>
    <t>支援対象期間：</t>
    <rPh sb="0" eb="2">
      <t>シエン</t>
    </rPh>
    <rPh sb="2" eb="4">
      <t>タイショウ</t>
    </rPh>
    <rPh sb="4" eb="6">
      <t>キカン</t>
    </rPh>
    <phoneticPr fontId="1"/>
  </si>
  <si>
    <t>当該年度：</t>
    <rPh sb="0" eb="4">
      <t>トウガイネンド</t>
    </rPh>
    <phoneticPr fontId="1"/>
  </si>
  <si>
    <t>当該年度初月：</t>
    <rPh sb="0" eb="4">
      <t>トウガイネンド</t>
    </rPh>
    <rPh sb="4" eb="6">
      <t>ショゲツ</t>
    </rPh>
    <phoneticPr fontId="1"/>
  </si>
  <si>
    <t>ヶ月目</t>
    <rPh sb="1" eb="3">
      <t>ゲツメ</t>
    </rPh>
    <phoneticPr fontId="1"/>
  </si>
  <si>
    <t>1～36月：</t>
    <rPh sb="4" eb="5">
      <t>ツキ</t>
    </rPh>
    <phoneticPr fontId="1"/>
  </si>
  <si>
    <t>37～72月：</t>
    <rPh sb="5" eb="6">
      <t>ツキ</t>
    </rPh>
    <phoneticPr fontId="1"/>
  </si>
  <si>
    <t>翌月25日</t>
    <rPh sb="0" eb="2">
      <t>ヨクゲツ</t>
    </rPh>
    <rPh sb="4" eb="5">
      <t>ニチ</t>
    </rPh>
    <phoneticPr fontId="1"/>
  </si>
  <si>
    <t>２５日</t>
    <rPh sb="2" eb="3">
      <t>ニチ</t>
    </rPh>
    <phoneticPr fontId="1"/>
  </si>
  <si>
    <t>１０日</t>
    <rPh sb="2" eb="3">
      <t>ニチ</t>
    </rPh>
    <phoneticPr fontId="1"/>
  </si>
  <si>
    <t>※以下の表は削除及び追記等はお控えください。
　ただし、行追加の際は以下も含めてコピーをしてください。</t>
    <rPh sb="1" eb="3">
      <t>イカ</t>
    </rPh>
    <rPh sb="4" eb="5">
      <t>ヒョウ</t>
    </rPh>
    <rPh sb="6" eb="8">
      <t>サクジョ</t>
    </rPh>
    <rPh sb="8" eb="9">
      <t>オヨ</t>
    </rPh>
    <rPh sb="10" eb="12">
      <t>ツイキ</t>
    </rPh>
    <rPh sb="12" eb="13">
      <t>トウ</t>
    </rPh>
    <rPh sb="15" eb="16">
      <t>ヒカ</t>
    </rPh>
    <rPh sb="28" eb="31">
      <t>ギョウツイカ</t>
    </rPh>
    <rPh sb="32" eb="33">
      <t>サイ</t>
    </rPh>
    <rPh sb="34" eb="36">
      <t>イカ</t>
    </rPh>
    <rPh sb="37" eb="38">
      <t>フク</t>
    </rPh>
    <phoneticPr fontId="1"/>
  </si>
  <si>
    <t>事業報告書</t>
    <rPh sb="0" eb="2">
      <t>ジギョウ</t>
    </rPh>
    <rPh sb="2" eb="5">
      <t>ホウコクショ</t>
    </rPh>
    <phoneticPr fontId="1"/>
  </si>
  <si>
    <t>補助金額の積算は、以下のabcのいずれか低い額となります。（１円未満切り捨て）
a:（申請年度の返済予定額（４月～３月）－１万円）÷２
ｂ：補助対象者(企業)が申請年度における手当等として支給する額÷２
ｃ：正社員となった日以降に迎える初回給与支給日の属する月を１箇月目として３６箇月目までを月額7,500円、３７箇月目から７２箇月目までを月額5,000円とし、当該年度に正社員であった月の合計の額
　　※ただし、支援対象者が正社員となった日の属する月に返済猶予期間がある場合は、初回返済日以降に迎える初回給与支給日の属する月を１箇月目として算出する。</t>
    <rPh sb="3" eb="4">
      <t>ガク</t>
    </rPh>
    <rPh sb="5" eb="7">
      <t>セキサン</t>
    </rPh>
    <rPh sb="9" eb="11">
      <t>イカ</t>
    </rPh>
    <rPh sb="20" eb="21">
      <t>ヒク</t>
    </rPh>
    <rPh sb="22" eb="23">
      <t>ガク</t>
    </rPh>
    <rPh sb="31" eb="32">
      <t>エン</t>
    </rPh>
    <rPh sb="32" eb="34">
      <t>ミマン</t>
    </rPh>
    <rPh sb="43" eb="45">
      <t>シンセイ</t>
    </rPh>
    <rPh sb="45" eb="47">
      <t>ネンド</t>
    </rPh>
    <rPh sb="48" eb="50">
      <t>ヘンサイ</t>
    </rPh>
    <rPh sb="50" eb="53">
      <t>ヨテイガク</t>
    </rPh>
    <rPh sb="55" eb="56">
      <t>ガツ</t>
    </rPh>
    <rPh sb="58" eb="59">
      <t>ガツ</t>
    </rPh>
    <rPh sb="62" eb="64">
      <t>マンエン</t>
    </rPh>
    <rPh sb="70" eb="72">
      <t>ホジョ</t>
    </rPh>
    <rPh sb="76" eb="78">
      <t>キギョウ</t>
    </rPh>
    <rPh sb="80" eb="82">
      <t>シンセイ</t>
    </rPh>
    <rPh sb="82" eb="84">
      <t>ネンド</t>
    </rPh>
    <rPh sb="88" eb="90">
      <t>テアテ</t>
    </rPh>
    <rPh sb="90" eb="91">
      <t>ナド</t>
    </rPh>
    <rPh sb="94" eb="96">
      <t>シキュウ</t>
    </rPh>
    <rPh sb="98" eb="99">
      <t>ガク</t>
    </rPh>
    <rPh sb="104" eb="107">
      <t>セイシャイン</t>
    </rPh>
    <rPh sb="111" eb="112">
      <t>ニチ</t>
    </rPh>
    <rPh sb="112" eb="114">
      <t>イコウ</t>
    </rPh>
    <rPh sb="115" eb="116">
      <t>ムカ</t>
    </rPh>
    <rPh sb="118" eb="120">
      <t>ショカイ</t>
    </rPh>
    <rPh sb="120" eb="122">
      <t>キュウヨ</t>
    </rPh>
    <rPh sb="122" eb="125">
      <t>シキュウビ</t>
    </rPh>
    <rPh sb="126" eb="127">
      <t>ゾク</t>
    </rPh>
    <rPh sb="129" eb="130">
      <t>ツキ</t>
    </rPh>
    <rPh sb="132" eb="134">
      <t>カゲツ</t>
    </rPh>
    <rPh sb="134" eb="135">
      <t>メ</t>
    </rPh>
    <rPh sb="140" eb="142">
      <t>カゲツ</t>
    </rPh>
    <rPh sb="142" eb="143">
      <t>メ</t>
    </rPh>
    <rPh sb="146" eb="148">
      <t>ゲツガク</t>
    </rPh>
    <rPh sb="153" eb="154">
      <t>エン</t>
    </rPh>
    <rPh sb="157" eb="159">
      <t>カゲツ</t>
    </rPh>
    <rPh sb="159" eb="160">
      <t>メ</t>
    </rPh>
    <rPh sb="164" eb="166">
      <t>カゲツ</t>
    </rPh>
    <rPh sb="166" eb="167">
      <t>メ</t>
    </rPh>
    <rPh sb="170" eb="172">
      <t>ゲツガク</t>
    </rPh>
    <rPh sb="177" eb="178">
      <t>エン</t>
    </rPh>
    <rPh sb="181" eb="183">
      <t>トウガイ</t>
    </rPh>
    <rPh sb="183" eb="185">
      <t>ネンド</t>
    </rPh>
    <rPh sb="186" eb="189">
      <t>セイシャイン</t>
    </rPh>
    <rPh sb="193" eb="194">
      <t>ツキ</t>
    </rPh>
    <rPh sb="195" eb="197">
      <t>ゴウケイ</t>
    </rPh>
    <rPh sb="198" eb="199">
      <t>ガク</t>
    </rPh>
    <rPh sb="207" eb="209">
      <t>シエン</t>
    </rPh>
    <rPh sb="209" eb="212">
      <t>タイショウシャ</t>
    </rPh>
    <rPh sb="213" eb="216">
      <t>セイシャイン</t>
    </rPh>
    <rPh sb="220" eb="221">
      <t>ニチ</t>
    </rPh>
    <rPh sb="222" eb="223">
      <t>ゾク</t>
    </rPh>
    <rPh sb="225" eb="226">
      <t>ツキ</t>
    </rPh>
    <rPh sb="227" eb="229">
      <t>ヘンサイ</t>
    </rPh>
    <rPh sb="229" eb="231">
      <t>ユウヨ</t>
    </rPh>
    <rPh sb="231" eb="233">
      <t>キカン</t>
    </rPh>
    <rPh sb="236" eb="238">
      <t>バアイ</t>
    </rPh>
    <rPh sb="240" eb="242">
      <t>ショカイ</t>
    </rPh>
    <rPh sb="242" eb="244">
      <t>ヘンサイ</t>
    </rPh>
    <rPh sb="244" eb="245">
      <t>ニチ</t>
    </rPh>
    <rPh sb="259" eb="260">
      <t>ゾク</t>
    </rPh>
    <rPh sb="262" eb="263">
      <t>ツキ</t>
    </rPh>
    <rPh sb="265" eb="267">
      <t>カゲツ</t>
    </rPh>
    <rPh sb="267" eb="268">
      <t>メ</t>
    </rPh>
    <rPh sb="271" eb="273">
      <t>サンシュツ</t>
    </rPh>
    <phoneticPr fontId="1"/>
  </si>
  <si>
    <t>人については、令和６年３月３１日現在、</t>
    <rPh sb="0" eb="1">
      <t>ニン</t>
    </rPh>
    <rPh sb="7" eb="9">
      <t>レイワ</t>
    </rPh>
    <rPh sb="10" eb="11">
      <t>ネン</t>
    </rPh>
    <rPh sb="12" eb="13">
      <t>ガツ</t>
    </rPh>
    <rPh sb="15" eb="16">
      <t>ニチ</t>
    </rPh>
    <rPh sb="16" eb="18">
      <t>ゲンザイ</t>
    </rPh>
    <phoneticPr fontId="1"/>
  </si>
  <si>
    <t>人については、令和６年２月２９日現在、</t>
    <rPh sb="0" eb="1">
      <t>ニン</t>
    </rPh>
    <rPh sb="7" eb="9">
      <t>レイワ</t>
    </rPh>
    <rPh sb="10" eb="11">
      <t>ネン</t>
    </rPh>
    <rPh sb="12" eb="13">
      <t>ガツ</t>
    </rPh>
    <rPh sb="15" eb="16">
      <t>ニチ</t>
    </rPh>
    <rPh sb="16" eb="18">
      <t>ゲンザイ</t>
    </rPh>
    <phoneticPr fontId="1"/>
  </si>
  <si>
    <t>人については、令和６年２月２９ 日現在、</t>
    <rPh sb="0" eb="1">
      <t>ニン</t>
    </rPh>
    <rPh sb="7" eb="9">
      <t>レイワ</t>
    </rPh>
    <rPh sb="10" eb="11">
      <t>ネン</t>
    </rPh>
    <rPh sb="12" eb="13">
      <t>ガツ</t>
    </rPh>
    <rPh sb="16" eb="17">
      <t>ニチ</t>
    </rPh>
    <rPh sb="17" eb="19">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</si>
</sst>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11"/>
      <name val="ＭＳ Ｐゴシック"/>
      <family val="2"/>
      <charset val="128"/>
      <scheme val="minor"/>
    </font>
    <font>
      <sz val="9"/>
      <name val="ＭＳ Ｐ明朝"/>
      <family val="1"/>
      <charset val="128"/>
    </font>
    <font>
      <sz val="11"/>
      <color theme="1"/>
      <name val="ＭＳ Ｐゴシック"/>
      <family val="2"/>
      <charset val="128"/>
      <scheme val="minor"/>
    </font>
    <font>
      <sz val="10"/>
      <name val="ＭＳ Ｐ明朝"/>
      <family val="1"/>
      <charset val="128"/>
    </font>
    <font>
      <b/>
      <sz val="9"/>
      <name val="ＭＳ Ｐゴシック"/>
      <family val="3"/>
      <charset val="128"/>
      <scheme val="major"/>
    </font>
    <font>
      <sz val="14"/>
      <name val="ＭＳ Ｐ明朝"/>
      <family val="1"/>
      <charset val="128"/>
    </font>
    <font>
      <b/>
      <sz val="14"/>
      <name val="ＭＳ Ｐ明朝"/>
      <family val="1"/>
      <charset val="128"/>
    </font>
    <font>
      <sz val="10"/>
      <name val="ＭＳ 明朝"/>
      <family val="1"/>
      <charset val="128"/>
    </font>
    <font>
      <sz val="7"/>
      <name val="ＭＳ Ｐ明朝"/>
      <family val="1"/>
      <charset val="128"/>
    </font>
    <font>
      <sz val="12"/>
      <name val="ＭＳ Ｐ明朝"/>
      <family val="1"/>
      <charset val="128"/>
    </font>
    <font>
      <sz val="8"/>
      <name val="ＭＳ Ｐ明朝"/>
      <family val="1"/>
      <charset val="128"/>
    </font>
    <font>
      <sz val="10"/>
      <color rgb="FF0070C0"/>
      <name val="ＭＳ Ｐ明朝"/>
      <family val="1"/>
      <charset val="128"/>
    </font>
    <font>
      <sz val="9"/>
      <color rgb="FF0070C0"/>
      <name val="ＭＳ Ｐ明朝"/>
      <family val="1"/>
      <charset val="128"/>
    </font>
    <font>
      <sz val="11"/>
      <color rgb="FF0070C0"/>
      <name val="ＭＳ Ｐ明朝"/>
      <family val="1"/>
      <charset val="128"/>
    </font>
    <font>
      <b/>
      <sz val="12"/>
      <name val="ＭＳ Ｐ明朝"/>
      <family val="1"/>
      <charset val="128"/>
    </font>
    <font>
      <sz val="36"/>
      <name val="ＭＳ Ｐ明朝"/>
      <family val="1"/>
      <charset val="128"/>
    </font>
    <font>
      <sz val="8"/>
      <name val="ＭＳ 明朝"/>
      <family val="1"/>
      <charset val="128"/>
    </font>
    <font>
      <sz val="16"/>
      <name val="ＭＳ Ｐ明朝"/>
      <family val="1"/>
      <charset val="128"/>
    </font>
    <font>
      <sz val="14"/>
      <color rgb="FF0070C0"/>
      <name val="ＭＳ Ｐ明朝"/>
      <family val="1"/>
      <charset val="128"/>
    </font>
    <font>
      <sz val="16"/>
      <color rgb="FF0070C0"/>
      <name val="ＭＳ Ｐ明朝"/>
      <family val="1"/>
      <charset val="128"/>
    </font>
    <font>
      <b/>
      <sz val="11"/>
      <color theme="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E8F5F8"/>
        <bgColor indexed="64"/>
      </patternFill>
    </fill>
    <fill>
      <patternFill patternType="solid">
        <fgColor theme="8"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70">
    <xf numFmtId="0" fontId="0" fillId="0" borderId="0" xfId="0">
      <alignment vertical="center"/>
    </xf>
    <xf numFmtId="0" fontId="2" fillId="2" borderId="11" xfId="0" applyFont="1" applyFill="1" applyBorder="1" applyAlignment="1" applyProtection="1">
      <alignment vertical="center" wrapText="1"/>
      <protection locked="0"/>
    </xf>
    <xf numFmtId="0" fontId="2" fillId="2" borderId="6" xfId="0" applyFont="1" applyFill="1" applyBorder="1">
      <alignment vertical="center"/>
    </xf>
    <xf numFmtId="0" fontId="3" fillId="2" borderId="5" xfId="0" applyFont="1" applyFill="1" applyBorder="1">
      <alignment vertical="center"/>
    </xf>
    <xf numFmtId="0" fontId="3" fillId="2" borderId="7" xfId="0" applyFont="1" applyFill="1" applyBorder="1">
      <alignment vertical="center"/>
    </xf>
    <xf numFmtId="0" fontId="2" fillId="2" borderId="11" xfId="0" applyFont="1" applyFill="1" applyBorder="1" applyAlignment="1">
      <alignment vertical="center"/>
    </xf>
    <xf numFmtId="0" fontId="2" fillId="2" borderId="14" xfId="0" applyFont="1" applyFill="1" applyBorder="1">
      <alignment vertical="center"/>
    </xf>
    <xf numFmtId="3" fontId="2" fillId="2" borderId="0" xfId="0" applyNumberFormat="1" applyFont="1" applyFill="1" applyBorder="1" applyAlignment="1">
      <alignment vertical="center"/>
    </xf>
    <xf numFmtId="0" fontId="2" fillId="2" borderId="0"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horizontal="left" vertical="center"/>
    </xf>
    <xf numFmtId="0" fontId="6" fillId="2" borderId="6" xfId="0" applyFont="1" applyFill="1" applyBorder="1">
      <alignment vertical="center"/>
    </xf>
    <xf numFmtId="0" fontId="2" fillId="2" borderId="5" xfId="0" applyFont="1" applyFill="1" applyBorder="1">
      <alignment vertical="center"/>
    </xf>
    <xf numFmtId="0" fontId="2" fillId="2" borderId="7" xfId="0" applyFont="1" applyFill="1" applyBorder="1">
      <alignment vertical="center"/>
    </xf>
    <xf numFmtId="0" fontId="2" fillId="2" borderId="14" xfId="0" applyFont="1" applyFill="1" applyBorder="1" applyAlignment="1">
      <alignment horizontal="right" vertical="center"/>
    </xf>
    <xf numFmtId="0" fontId="2" fillId="2" borderId="11"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0" xfId="0" applyFont="1" applyFill="1" applyBorder="1">
      <alignment vertical="center"/>
    </xf>
    <xf numFmtId="0" fontId="2" fillId="4" borderId="0" xfId="0" applyFont="1" applyFill="1" applyBorder="1" applyAlignment="1">
      <alignment vertical="center"/>
    </xf>
    <xf numFmtId="0" fontId="6" fillId="2" borderId="0" xfId="0" applyFont="1" applyFill="1" applyBorder="1" applyAlignment="1">
      <alignment vertical="center"/>
    </xf>
    <xf numFmtId="0" fontId="7" fillId="2" borderId="0" xfId="0" applyFont="1" applyFill="1" applyBorder="1" applyAlignment="1">
      <alignment horizontal="left" vertical="top"/>
    </xf>
    <xf numFmtId="0" fontId="6" fillId="2" borderId="11" xfId="0" applyFont="1" applyFill="1" applyBorder="1" applyAlignment="1">
      <alignment vertical="center"/>
    </xf>
    <xf numFmtId="0" fontId="4" fillId="2" borderId="0" xfId="0" applyFont="1" applyFill="1">
      <alignment vertical="center"/>
    </xf>
    <xf numFmtId="0" fontId="2" fillId="2" borderId="11" xfId="0" applyFont="1" applyFill="1" applyBorder="1" applyAlignment="1" applyProtection="1">
      <alignment horizontal="left" vertical="center" wrapText="1"/>
      <protection locked="0"/>
    </xf>
    <xf numFmtId="0" fontId="2" fillId="2" borderId="0" xfId="0" applyFont="1" applyFill="1">
      <alignment vertical="center"/>
    </xf>
    <xf numFmtId="0" fontId="3" fillId="2" borderId="0" xfId="0" applyFont="1" applyFill="1">
      <alignment vertical="center"/>
    </xf>
    <xf numFmtId="0" fontId="3" fillId="0" borderId="0" xfId="0" applyFont="1">
      <alignment vertical="center"/>
    </xf>
    <xf numFmtId="14" fontId="3" fillId="0" borderId="0" xfId="0" applyNumberFormat="1" applyFont="1">
      <alignment vertical="center"/>
    </xf>
    <xf numFmtId="0" fontId="3" fillId="0" borderId="0" xfId="0" applyNumberFormat="1" applyFont="1">
      <alignment vertical="center"/>
    </xf>
    <xf numFmtId="58" fontId="2" fillId="2" borderId="9" xfId="0" applyNumberFormat="1" applyFont="1" applyFill="1" applyBorder="1" applyAlignment="1">
      <alignment horizontal="right" vertical="center"/>
    </xf>
    <xf numFmtId="0" fontId="2" fillId="2" borderId="0" xfId="0" applyFont="1" applyFill="1" applyAlignment="1">
      <alignment horizontal="center" vertical="center"/>
    </xf>
    <xf numFmtId="58" fontId="2" fillId="2" borderId="9" xfId="0" applyNumberFormat="1" applyFont="1" applyFill="1" applyBorder="1" applyAlignment="1">
      <alignment vertical="center"/>
    </xf>
    <xf numFmtId="0" fontId="2" fillId="2" borderId="5" xfId="0" applyFont="1" applyFill="1" applyBorder="1" applyAlignment="1">
      <alignment vertical="center"/>
    </xf>
    <xf numFmtId="0" fontId="2" fillId="2" borderId="7" xfId="0" applyFont="1" applyFill="1" applyBorder="1" applyAlignment="1">
      <alignment vertical="center"/>
    </xf>
    <xf numFmtId="0" fontId="3" fillId="0" borderId="0" xfId="0" applyFont="1" applyAlignment="1">
      <alignment horizontal="right" vertical="center"/>
    </xf>
    <xf numFmtId="0" fontId="3" fillId="0" borderId="0" xfId="0" applyFont="1" applyProtection="1">
      <alignment vertical="center"/>
    </xf>
    <xf numFmtId="0" fontId="4" fillId="3" borderId="11" xfId="0" applyFont="1" applyFill="1" applyBorder="1" applyAlignment="1" applyProtection="1">
      <alignment vertical="center" wrapText="1"/>
      <protection locked="0"/>
    </xf>
    <xf numFmtId="0" fontId="4" fillId="3" borderId="0" xfId="0" applyFont="1" applyFill="1" applyBorder="1" applyAlignment="1" applyProtection="1">
      <alignment vertical="center" wrapText="1"/>
      <protection locked="0"/>
    </xf>
    <xf numFmtId="0" fontId="4" fillId="3" borderId="14" xfId="0" applyFont="1" applyFill="1" applyBorder="1" applyAlignment="1" applyProtection="1">
      <alignment vertical="center" wrapText="1"/>
      <protection locked="0"/>
    </xf>
    <xf numFmtId="0" fontId="4" fillId="3" borderId="11" xfId="0" applyFont="1" applyFill="1" applyBorder="1" applyAlignment="1" applyProtection="1">
      <alignment vertical="center"/>
      <protection locked="0"/>
    </xf>
    <xf numFmtId="0" fontId="4" fillId="3" borderId="0" xfId="0" applyFont="1" applyFill="1" applyBorder="1" applyAlignment="1" applyProtection="1">
      <alignment vertical="center"/>
      <protection locked="0"/>
    </xf>
    <xf numFmtId="0" fontId="4" fillId="3" borderId="14" xfId="0" applyFont="1" applyFill="1" applyBorder="1" applyAlignment="1" applyProtection="1">
      <alignment vertical="center"/>
      <protection locked="0"/>
    </xf>
    <xf numFmtId="0" fontId="2" fillId="3" borderId="8" xfId="0" applyFont="1" applyFill="1" applyBorder="1" applyAlignment="1" applyProtection="1">
      <alignment vertical="center"/>
      <protection locked="0"/>
    </xf>
    <xf numFmtId="0" fontId="2" fillId="3" borderId="9" xfId="0" applyFont="1" applyFill="1" applyBorder="1" applyAlignment="1" applyProtection="1">
      <alignment vertical="center"/>
      <protection locked="0"/>
    </xf>
    <xf numFmtId="0" fontId="2" fillId="3" borderId="10" xfId="0" applyFont="1" applyFill="1" applyBorder="1" applyAlignment="1" applyProtection="1">
      <alignment vertical="center"/>
      <protection locked="0"/>
    </xf>
    <xf numFmtId="0" fontId="4" fillId="3" borderId="8" xfId="0" applyFont="1" applyFill="1" applyBorder="1" applyAlignment="1" applyProtection="1">
      <alignment vertical="center"/>
      <protection locked="0"/>
    </xf>
    <xf numFmtId="0" fontId="4" fillId="3" borderId="9" xfId="0" applyFont="1" applyFill="1" applyBorder="1" applyAlignment="1" applyProtection="1">
      <alignment vertical="center"/>
      <protection locked="0"/>
    </xf>
    <xf numFmtId="0" fontId="4" fillId="3" borderId="10" xfId="0" applyFont="1" applyFill="1" applyBorder="1" applyAlignment="1" applyProtection="1">
      <alignment vertical="center"/>
      <protection locked="0"/>
    </xf>
    <xf numFmtId="0" fontId="4" fillId="3" borderId="8" xfId="0" applyFont="1" applyFill="1" applyBorder="1" applyAlignment="1" applyProtection="1">
      <alignment vertical="center" wrapText="1"/>
      <protection locked="0"/>
    </xf>
    <xf numFmtId="0" fontId="4" fillId="3" borderId="9" xfId="0" applyFont="1" applyFill="1" applyBorder="1" applyAlignment="1" applyProtection="1">
      <alignment vertical="center" wrapText="1"/>
      <protection locked="0"/>
    </xf>
    <xf numFmtId="0" fontId="4" fillId="3" borderId="10" xfId="0" applyFont="1" applyFill="1" applyBorder="1" applyAlignment="1" applyProtection="1">
      <alignment vertical="center" wrapText="1"/>
      <protection locked="0"/>
    </xf>
    <xf numFmtId="0" fontId="2" fillId="2" borderId="5" xfId="0" applyFont="1" applyFill="1" applyBorder="1" applyAlignment="1">
      <alignment horizontal="right" vertical="center"/>
    </xf>
    <xf numFmtId="0" fontId="16" fillId="4" borderId="0" xfId="0" applyFont="1" applyFill="1" applyBorder="1" applyAlignment="1">
      <alignment vertical="center"/>
    </xf>
    <xf numFmtId="0" fontId="8" fillId="2" borderId="5"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7" xfId="0" applyFont="1" applyFill="1" applyBorder="1" applyAlignment="1">
      <alignment horizontal="center" vertical="center"/>
    </xf>
    <xf numFmtId="0" fontId="8" fillId="2" borderId="11" xfId="0" applyFont="1" applyFill="1" applyBorder="1" applyAlignment="1">
      <alignment vertical="center"/>
    </xf>
    <xf numFmtId="0" fontId="8" fillId="2" borderId="0" xfId="0" applyFont="1" applyFill="1" applyBorder="1" applyAlignment="1">
      <alignment vertical="center"/>
    </xf>
    <xf numFmtId="0" fontId="3" fillId="2" borderId="0" xfId="0" applyFont="1" applyFill="1" applyBorder="1">
      <alignment vertical="center"/>
    </xf>
    <xf numFmtId="0" fontId="3" fillId="2" borderId="14" xfId="0" applyFont="1" applyFill="1" applyBorder="1">
      <alignment vertical="center"/>
    </xf>
    <xf numFmtId="0" fontId="12" fillId="2" borderId="0" xfId="0" applyFont="1" applyFill="1" applyBorder="1" applyAlignment="1">
      <alignment horizontal="center" vertical="center"/>
    </xf>
    <xf numFmtId="0" fontId="12" fillId="2" borderId="0" xfId="0" applyFont="1" applyFill="1" applyBorder="1">
      <alignment vertical="center"/>
    </xf>
    <xf numFmtId="0" fontId="12" fillId="2" borderId="0" xfId="0" applyFont="1" applyFill="1" applyBorder="1" applyAlignment="1">
      <alignment vertical="center"/>
    </xf>
    <xf numFmtId="0" fontId="17" fillId="2" borderId="0" xfId="0" applyFont="1" applyFill="1" applyBorder="1" applyAlignment="1">
      <alignment horizontal="center" vertical="center"/>
    </xf>
    <xf numFmtId="0" fontId="9" fillId="2" borderId="14" xfId="0" applyFont="1" applyFill="1" applyBorder="1" applyAlignment="1">
      <alignment horizontal="center" vertical="center"/>
    </xf>
    <xf numFmtId="0" fontId="2" fillId="2" borderId="8" xfId="0" applyFont="1" applyFill="1" applyBorder="1">
      <alignment vertical="center"/>
    </xf>
    <xf numFmtId="0" fontId="2" fillId="2" borderId="9" xfId="0" applyFont="1" applyFill="1" applyBorder="1">
      <alignment vertical="center"/>
    </xf>
    <xf numFmtId="0" fontId="8" fillId="2" borderId="9"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8" fillId="2" borderId="8" xfId="0" applyFont="1" applyFill="1" applyBorder="1" applyAlignment="1">
      <alignment vertical="center"/>
    </xf>
    <xf numFmtId="0" fontId="8" fillId="2" borderId="9" xfId="0" applyFont="1" applyFill="1" applyBorder="1" applyAlignment="1">
      <alignment vertical="center"/>
    </xf>
    <xf numFmtId="0" fontId="12" fillId="2" borderId="9" xfId="0" applyFont="1" applyFill="1" applyBorder="1" applyAlignment="1">
      <alignment horizontal="center" vertical="center"/>
    </xf>
    <xf numFmtId="0" fontId="3" fillId="2" borderId="9" xfId="0" applyFont="1" applyFill="1" applyBorder="1">
      <alignment vertical="center"/>
    </xf>
    <xf numFmtId="0" fontId="3" fillId="2" borderId="10" xfId="0" applyFont="1" applyFill="1" applyBorder="1">
      <alignment vertical="center"/>
    </xf>
    <xf numFmtId="0" fontId="12" fillId="2" borderId="9" xfId="0" applyFont="1" applyFill="1" applyBorder="1">
      <alignment vertical="center"/>
    </xf>
    <xf numFmtId="0" fontId="12" fillId="2" borderId="9" xfId="0" applyFont="1" applyFill="1" applyBorder="1" applyAlignment="1">
      <alignment vertical="center"/>
    </xf>
    <xf numFmtId="0" fontId="17" fillId="2" borderId="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12" fillId="4" borderId="0" xfId="0" applyFont="1" applyFill="1" applyBorder="1" applyAlignment="1">
      <alignment horizontal="center" vertical="center"/>
    </xf>
    <xf numFmtId="0" fontId="12" fillId="2" borderId="0" xfId="0" applyFont="1" applyFill="1" applyBorder="1" applyAlignment="1">
      <alignment vertical="center" wrapText="1"/>
    </xf>
    <xf numFmtId="0" fontId="2" fillId="2" borderId="14" xfId="0" applyFont="1" applyFill="1" applyBorder="1" applyAlignment="1">
      <alignment vertical="center"/>
    </xf>
    <xf numFmtId="0" fontId="8" fillId="2" borderId="11" xfId="0" applyFont="1" applyFill="1" applyBorder="1" applyAlignment="1">
      <alignment horizontal="center" vertical="center"/>
    </xf>
    <xf numFmtId="0" fontId="12" fillId="2" borderId="0" xfId="0" applyFont="1" applyFill="1" applyBorder="1" applyAlignment="1">
      <alignment horizontal="right" vertical="center"/>
    </xf>
    <xf numFmtId="0" fontId="2" fillId="2" borderId="0" xfId="0" applyFont="1" applyFill="1" applyAlignment="1">
      <alignment horizontal="right" vertical="center"/>
    </xf>
    <xf numFmtId="0" fontId="8" fillId="2" borderId="0" xfId="0" applyFont="1" applyFill="1">
      <alignment vertical="center"/>
    </xf>
    <xf numFmtId="0" fontId="14" fillId="2" borderId="25" xfId="0" applyFont="1" applyFill="1" applyBorder="1" applyAlignment="1">
      <alignment vertical="center"/>
    </xf>
    <xf numFmtId="0" fontId="14" fillId="2" borderId="26" xfId="0" applyFont="1" applyFill="1" applyBorder="1" applyAlignment="1">
      <alignment vertical="center"/>
    </xf>
    <xf numFmtId="0" fontId="6" fillId="3" borderId="34" xfId="0" applyFont="1" applyFill="1" applyBorder="1" applyAlignment="1" applyProtection="1">
      <alignment horizontal="center" vertical="center" wrapText="1" shrinkToFit="1"/>
      <protection locked="0"/>
    </xf>
    <xf numFmtId="0" fontId="6" fillId="3" borderId="38" xfId="0" applyFont="1" applyFill="1" applyBorder="1" applyAlignment="1" applyProtection="1">
      <alignment vertical="center"/>
      <protection locked="0"/>
    </xf>
    <xf numFmtId="0" fontId="6" fillId="3" borderId="39" xfId="0" applyFont="1" applyFill="1" applyBorder="1" applyAlignment="1" applyProtection="1">
      <alignment vertical="center"/>
      <protection locked="0"/>
    </xf>
    <xf numFmtId="0" fontId="6" fillId="3" borderId="40" xfId="0" applyFont="1" applyFill="1" applyBorder="1" applyAlignment="1" applyProtection="1">
      <alignment vertical="center"/>
      <protection locked="0"/>
    </xf>
    <xf numFmtId="0" fontId="9" fillId="2" borderId="0" xfId="0" applyFont="1" applyFill="1" applyBorder="1" applyAlignment="1">
      <alignment horizontal="center" vertical="center"/>
    </xf>
    <xf numFmtId="0" fontId="4" fillId="2" borderId="31" xfId="0" applyFont="1" applyFill="1" applyBorder="1" applyAlignment="1">
      <alignment vertical="center" wrapText="1"/>
    </xf>
    <xf numFmtId="0" fontId="4" fillId="2" borderId="32" xfId="0" applyFont="1" applyFill="1" applyBorder="1" applyAlignment="1">
      <alignment vertical="center" wrapText="1"/>
    </xf>
    <xf numFmtId="0" fontId="12" fillId="2" borderId="32" xfId="0" applyFont="1" applyFill="1" applyBorder="1" applyAlignment="1">
      <alignment vertical="center" wrapText="1"/>
    </xf>
    <xf numFmtId="0" fontId="12" fillId="2" borderId="32" xfId="0" applyFont="1" applyFill="1" applyBorder="1" applyAlignment="1">
      <alignment horizontal="right" vertical="center" wrapText="1"/>
    </xf>
    <xf numFmtId="0" fontId="4" fillId="2" borderId="33" xfId="0" applyFont="1" applyFill="1" applyBorder="1" applyAlignment="1">
      <alignment vertical="center" wrapText="1"/>
    </xf>
    <xf numFmtId="14" fontId="3" fillId="0" borderId="0" xfId="0" applyNumberFormat="1" applyFont="1" applyProtection="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6" fillId="2" borderId="27" xfId="0" applyFont="1" applyFill="1" applyBorder="1" applyAlignment="1">
      <alignment vertical="center"/>
    </xf>
    <xf numFmtId="0" fontId="2" fillId="3" borderId="35"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1" xfId="0" applyFont="1" applyFill="1" applyBorder="1" applyAlignment="1">
      <alignment horizontal="center" vertical="center"/>
    </xf>
    <xf numFmtId="0" fontId="4" fillId="2" borderId="0" xfId="0" applyFont="1" applyFill="1" applyBorder="1" applyAlignment="1">
      <alignment vertical="center"/>
    </xf>
    <xf numFmtId="0" fontId="16" fillId="2" borderId="0" xfId="0" applyFont="1" applyFill="1" applyBorder="1" applyAlignment="1">
      <alignment vertical="center"/>
    </xf>
    <xf numFmtId="0" fontId="16" fillId="3" borderId="1"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11" xfId="0" applyFont="1" applyFill="1" applyBorder="1" applyAlignment="1">
      <alignment horizontal="left" vertical="center"/>
    </xf>
    <xf numFmtId="0" fontId="6" fillId="2" borderId="14" xfId="0" applyFont="1" applyFill="1" applyBorder="1" applyAlignment="1">
      <alignment horizontal="left" vertical="center"/>
    </xf>
    <xf numFmtId="0" fontId="2" fillId="2" borderId="0" xfId="0" applyFont="1" applyFill="1" applyBorder="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vertical="center"/>
    </xf>
    <xf numFmtId="0" fontId="8" fillId="2" borderId="0" xfId="0" applyFont="1" applyFill="1" applyBorder="1" applyAlignment="1">
      <alignment horizontal="center" vertical="center"/>
    </xf>
    <xf numFmtId="0" fontId="14" fillId="2" borderId="27" xfId="0" applyFont="1" applyFill="1" applyBorder="1" applyAlignment="1">
      <alignment horizontal="right" vertical="center"/>
    </xf>
    <xf numFmtId="0" fontId="14" fillId="2" borderId="26" xfId="0" applyFont="1" applyFill="1" applyBorder="1" applyAlignment="1">
      <alignment horizontal="right" vertical="center"/>
    </xf>
    <xf numFmtId="0" fontId="14" fillId="2" borderId="26" xfId="0" applyFont="1" applyFill="1" applyBorder="1" applyAlignment="1">
      <alignment horizontal="center" vertical="center" shrinkToFit="1"/>
    </xf>
    <xf numFmtId="0" fontId="14" fillId="2" borderId="27" xfId="0" applyFont="1" applyFill="1" applyBorder="1" applyAlignment="1">
      <alignment vertical="center" shrinkToFit="1"/>
    </xf>
    <xf numFmtId="38" fontId="2" fillId="0" borderId="0" xfId="1" applyFont="1" applyFill="1" applyBorder="1" applyAlignment="1" applyProtection="1">
      <alignment vertical="center"/>
      <protection locked="0"/>
    </xf>
    <xf numFmtId="38" fontId="2" fillId="2" borderId="0" xfId="1" applyFont="1" applyFill="1" applyBorder="1" applyAlignment="1" applyProtection="1">
      <alignment vertical="center"/>
      <protection locked="0"/>
    </xf>
    <xf numFmtId="0" fontId="2" fillId="2" borderId="1" xfId="0" applyFont="1" applyFill="1" applyBorder="1" applyAlignment="1">
      <alignment horizontal="center" vertical="center"/>
    </xf>
    <xf numFmtId="0" fontId="3" fillId="0" borderId="1" xfId="0" applyFont="1" applyBorder="1" applyAlignment="1">
      <alignment horizontal="center" vertical="center"/>
    </xf>
    <xf numFmtId="58" fontId="2" fillId="2" borderId="8" xfId="0" applyNumberFormat="1" applyFont="1" applyFill="1" applyBorder="1" applyAlignment="1" applyProtection="1">
      <alignment vertical="center"/>
      <protection locked="0"/>
    </xf>
    <xf numFmtId="58" fontId="2" fillId="2" borderId="9" xfId="0" applyNumberFormat="1" applyFont="1" applyFill="1" applyBorder="1" applyAlignment="1" applyProtection="1">
      <alignment vertical="center"/>
      <protection locked="0"/>
    </xf>
    <xf numFmtId="58" fontId="2" fillId="2" borderId="10" xfId="0" applyNumberFormat="1" applyFont="1" applyFill="1" applyBorder="1" applyAlignment="1" applyProtection="1">
      <alignment vertical="center"/>
      <protection locked="0"/>
    </xf>
    <xf numFmtId="0" fontId="16" fillId="3" borderId="35" xfId="0" applyFont="1" applyFill="1" applyBorder="1" applyAlignment="1">
      <alignment horizontal="center" vertical="center"/>
    </xf>
    <xf numFmtId="0" fontId="23" fillId="0" borderId="0" xfId="0" applyFont="1" applyAlignment="1">
      <alignment horizontal="left" vertical="center" wrapText="1"/>
    </xf>
    <xf numFmtId="0" fontId="8" fillId="2" borderId="0" xfId="0" applyFont="1" applyFill="1" applyAlignment="1">
      <alignment horizontal="center" vertical="center"/>
    </xf>
    <xf numFmtId="0" fontId="9" fillId="2" borderId="0" xfId="0" applyFont="1" applyFill="1" applyAlignment="1">
      <alignment horizontal="center" vertical="center"/>
    </xf>
    <xf numFmtId="0" fontId="9" fillId="2" borderId="11" xfId="0" applyFont="1" applyFill="1" applyBorder="1" applyAlignment="1">
      <alignment horizontal="center" vertical="center"/>
    </xf>
    <xf numFmtId="0" fontId="8" fillId="3" borderId="12" xfId="0" applyNumberFormat="1" applyFont="1" applyFill="1" applyBorder="1" applyAlignment="1">
      <alignment horizontal="center" vertical="center"/>
    </xf>
    <xf numFmtId="0" fontId="8" fillId="3" borderId="13" xfId="0" applyNumberFormat="1" applyFont="1" applyFill="1" applyBorder="1" applyAlignment="1">
      <alignment horizontal="center" vertical="center"/>
    </xf>
    <xf numFmtId="0" fontId="9" fillId="2" borderId="0" xfId="0" applyFont="1" applyFill="1" applyBorder="1" applyAlignment="1">
      <alignment horizontal="distributed" vertical="center"/>
    </xf>
    <xf numFmtId="0" fontId="8" fillId="3" borderId="15" xfId="0" applyNumberFormat="1" applyFont="1" applyFill="1" applyBorder="1" applyAlignment="1">
      <alignment horizontal="center" vertical="center"/>
    </xf>
    <xf numFmtId="0" fontId="18" fillId="2" borderId="0" xfId="0" applyFont="1" applyFill="1" applyBorder="1" applyAlignment="1">
      <alignment horizontal="center" vertical="center" wrapText="1"/>
    </xf>
    <xf numFmtId="0" fontId="12" fillId="2" borderId="0" xfId="0" applyFont="1" applyFill="1" applyBorder="1" applyAlignment="1">
      <alignment horizontal="left" vertical="center" wrapText="1"/>
    </xf>
    <xf numFmtId="0" fontId="18" fillId="2" borderId="0" xfId="0" applyFont="1" applyFill="1" applyBorder="1" applyAlignment="1">
      <alignment horizontal="center" vertical="center"/>
    </xf>
    <xf numFmtId="0" fontId="8" fillId="4" borderId="0" xfId="0" applyFont="1" applyFill="1" applyBorder="1" applyAlignment="1">
      <alignment horizontal="center" vertical="center"/>
    </xf>
    <xf numFmtId="0" fontId="8" fillId="2" borderId="0" xfId="0" applyFont="1" applyFill="1" applyBorder="1" applyAlignment="1">
      <alignment horizontal="center" vertical="center"/>
    </xf>
    <xf numFmtId="0" fontId="6" fillId="3" borderId="11" xfId="0" applyFont="1" applyFill="1" applyBorder="1" applyAlignment="1" applyProtection="1">
      <alignment horizontal="distributed" vertical="center" wrapText="1"/>
      <protection locked="0"/>
    </xf>
    <xf numFmtId="0" fontId="6" fillId="3" borderId="0" xfId="0" applyFont="1" applyFill="1" applyBorder="1" applyAlignment="1" applyProtection="1">
      <alignment horizontal="distributed" vertical="center" wrapText="1"/>
      <protection locked="0"/>
    </xf>
    <xf numFmtId="0" fontId="6" fillId="3" borderId="8" xfId="0" applyFont="1" applyFill="1" applyBorder="1" applyAlignment="1" applyProtection="1">
      <alignment horizontal="distributed" vertical="center" wrapText="1"/>
      <protection locked="0"/>
    </xf>
    <xf numFmtId="0" fontId="6" fillId="3" borderId="9" xfId="0" applyFont="1" applyFill="1" applyBorder="1" applyAlignment="1" applyProtection="1">
      <alignment horizontal="distributed" vertical="center" wrapText="1"/>
      <protection locked="0"/>
    </xf>
    <xf numFmtId="0" fontId="4" fillId="3" borderId="29" xfId="0" applyFont="1" applyFill="1" applyBorder="1" applyAlignment="1" applyProtection="1">
      <alignment horizontal="left" vertical="center" wrapText="1"/>
      <protection locked="0"/>
    </xf>
    <xf numFmtId="0" fontId="4" fillId="3" borderId="30"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left" vertical="center" wrapText="1"/>
      <protection locked="0"/>
    </xf>
    <xf numFmtId="0" fontId="4" fillId="3" borderId="1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protection locked="0"/>
    </xf>
    <xf numFmtId="0" fontId="6" fillId="3" borderId="9" xfId="0" applyFont="1" applyFill="1" applyBorder="1" applyAlignment="1" applyProtection="1">
      <alignment horizontal="left" vertical="center"/>
      <protection locked="0"/>
    </xf>
    <xf numFmtId="0" fontId="6" fillId="3" borderId="10" xfId="0" applyFont="1" applyFill="1" applyBorder="1" applyAlignment="1" applyProtection="1">
      <alignment horizontal="left" vertical="center"/>
      <protection locked="0"/>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12" xfId="0" applyFont="1" applyFill="1" applyBorder="1" applyAlignment="1">
      <alignment horizontal="center" vertical="center"/>
    </xf>
    <xf numFmtId="0" fontId="6" fillId="3" borderId="6" xfId="0" applyFont="1" applyFill="1" applyBorder="1" applyAlignment="1" applyProtection="1">
      <alignment horizontal="center" vertical="center" shrinkToFit="1"/>
      <protection locked="0"/>
    </xf>
    <xf numFmtId="0" fontId="6" fillId="3" borderId="5"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1"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3" borderId="8" xfId="0" applyFont="1" applyFill="1" applyBorder="1" applyAlignment="1" applyProtection="1">
      <alignment horizontal="center" vertical="center" shrinkToFit="1"/>
      <protection locked="0"/>
    </xf>
    <xf numFmtId="0" fontId="6" fillId="3" borderId="9"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35" xfId="0" applyFont="1" applyFill="1" applyBorder="1" applyAlignment="1" applyProtection="1">
      <alignment horizontal="distributed" vertical="center"/>
      <protection locked="0"/>
    </xf>
    <xf numFmtId="0" fontId="6" fillId="3" borderId="35" xfId="0" applyFont="1" applyFill="1" applyBorder="1" applyAlignment="1" applyProtection="1">
      <alignment horizontal="left" vertical="center"/>
      <protection locked="0"/>
    </xf>
    <xf numFmtId="0" fontId="6" fillId="3" borderId="6" xfId="0" applyFont="1" applyFill="1" applyBorder="1" applyAlignment="1" applyProtection="1">
      <alignment horizontal="distributed" vertical="center" wrapText="1"/>
      <protection locked="0"/>
    </xf>
    <xf numFmtId="0" fontId="6" fillId="3" borderId="5" xfId="0" applyFont="1" applyFill="1" applyBorder="1" applyAlignment="1" applyProtection="1">
      <alignment horizontal="distributed" vertical="center" wrapText="1"/>
      <protection locked="0"/>
    </xf>
    <xf numFmtId="0" fontId="6" fillId="3" borderId="25" xfId="0" applyFont="1" applyFill="1" applyBorder="1" applyAlignment="1" applyProtection="1">
      <alignment horizontal="distributed" vertical="center" wrapText="1"/>
      <protection locked="0"/>
    </xf>
    <xf numFmtId="0" fontId="6" fillId="3" borderId="26" xfId="0" applyFont="1" applyFill="1" applyBorder="1" applyAlignment="1" applyProtection="1">
      <alignment horizontal="distributed" vertical="center" wrapText="1"/>
      <protection locked="0"/>
    </xf>
    <xf numFmtId="0" fontId="4" fillId="3" borderId="5"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26" xfId="0" applyFont="1" applyFill="1" applyBorder="1" applyAlignment="1" applyProtection="1">
      <alignment horizontal="left" vertical="center" wrapText="1"/>
      <protection locked="0"/>
    </xf>
    <xf numFmtId="0" fontId="4" fillId="3" borderId="27" xfId="0" applyFont="1" applyFill="1" applyBorder="1" applyAlignment="1" applyProtection="1">
      <alignment horizontal="left" vertical="center" wrapText="1"/>
      <protection locked="0"/>
    </xf>
    <xf numFmtId="0" fontId="6" fillId="3" borderId="36" xfId="0" applyFont="1" applyFill="1" applyBorder="1" applyAlignment="1" applyProtection="1">
      <alignment horizontal="distributed" vertical="center"/>
      <protection locked="0"/>
    </xf>
    <xf numFmtId="0" fontId="2" fillId="2" borderId="12"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6" fillId="3" borderId="36" xfId="0" applyFont="1" applyFill="1" applyBorder="1" applyAlignment="1" applyProtection="1">
      <alignment horizontal="left" vertical="center"/>
      <protection locked="0"/>
    </xf>
    <xf numFmtId="0" fontId="6" fillId="3" borderId="37" xfId="0" applyFont="1" applyFill="1" applyBorder="1" applyAlignment="1" applyProtection="1">
      <alignment horizontal="left" vertical="center"/>
      <protection locked="0"/>
    </xf>
    <xf numFmtId="0" fontId="20" fillId="3" borderId="4" xfId="0" applyFont="1" applyFill="1" applyBorder="1" applyAlignment="1" applyProtection="1">
      <alignment horizontal="center" vertical="center" shrinkToFit="1"/>
      <protection locked="0"/>
    </xf>
    <xf numFmtId="0" fontId="20" fillId="3" borderId="1" xfId="0" applyFont="1" applyFill="1" applyBorder="1" applyAlignment="1" applyProtection="1">
      <alignment horizontal="center" vertical="center" shrinkToFit="1"/>
      <protection locked="0"/>
    </xf>
    <xf numFmtId="0" fontId="12" fillId="2" borderId="6"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2" fillId="2" borderId="6" xfId="0" applyFont="1" applyFill="1" applyBorder="1" applyAlignment="1">
      <alignment horizontal="center" wrapText="1"/>
    </xf>
    <xf numFmtId="0" fontId="2" fillId="2" borderId="5" xfId="0" applyFont="1" applyFill="1" applyBorder="1" applyAlignment="1">
      <alignment horizontal="center" wrapText="1"/>
    </xf>
    <xf numFmtId="0" fontId="2" fillId="2" borderId="7" xfId="0" applyFont="1" applyFill="1" applyBorder="1" applyAlignment="1">
      <alignment horizontal="center" wrapText="1"/>
    </xf>
    <xf numFmtId="0" fontId="2" fillId="2" borderId="11" xfId="0" applyFont="1" applyFill="1" applyBorder="1" applyAlignment="1">
      <alignment horizontal="center" wrapText="1"/>
    </xf>
    <xf numFmtId="0" fontId="2" fillId="2" borderId="0" xfId="0" applyFont="1" applyFill="1" applyBorder="1" applyAlignment="1">
      <alignment horizontal="center" wrapText="1"/>
    </xf>
    <xf numFmtId="0" fontId="2" fillId="2" borderId="14" xfId="0" applyFont="1" applyFill="1" applyBorder="1" applyAlignment="1">
      <alignment horizontal="center"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58" fontId="2" fillId="2" borderId="9" xfId="0" applyNumberFormat="1" applyFont="1" applyFill="1" applyBorder="1" applyAlignment="1">
      <alignment horizontal="center" vertical="center"/>
    </xf>
    <xf numFmtId="0" fontId="2" fillId="3" borderId="6"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2" fillId="3" borderId="6"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2" fillId="3" borderId="25" xfId="0" applyFont="1" applyFill="1" applyBorder="1" applyAlignment="1" applyProtection="1">
      <alignment horizontal="left" vertical="center" wrapText="1"/>
      <protection locked="0"/>
    </xf>
    <xf numFmtId="0" fontId="2" fillId="3" borderId="26" xfId="0" applyFont="1" applyFill="1" applyBorder="1" applyAlignment="1" applyProtection="1">
      <alignment horizontal="left" vertical="center" wrapText="1"/>
      <protection locked="0"/>
    </xf>
    <xf numFmtId="0" fontId="2" fillId="3" borderId="27"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38" fontId="2" fillId="2" borderId="6" xfId="1" applyFont="1" applyFill="1" applyBorder="1" applyAlignment="1">
      <alignment horizontal="right" vertical="center"/>
    </xf>
    <xf numFmtId="38" fontId="2" fillId="2" borderId="5" xfId="1" applyFont="1" applyFill="1" applyBorder="1" applyAlignment="1">
      <alignment horizontal="right" vertical="center"/>
    </xf>
    <xf numFmtId="38" fontId="2" fillId="2" borderId="11" xfId="1" applyFont="1" applyFill="1" applyBorder="1" applyAlignment="1">
      <alignment horizontal="right" vertical="center"/>
    </xf>
    <xf numFmtId="38" fontId="2" fillId="2" borderId="0" xfId="1" applyFont="1" applyFill="1" applyBorder="1" applyAlignment="1">
      <alignment horizontal="right" vertical="center"/>
    </xf>
    <xf numFmtId="38" fontId="2" fillId="2" borderId="8" xfId="1" applyFont="1" applyFill="1" applyBorder="1" applyAlignment="1">
      <alignment horizontal="right" vertical="center"/>
    </xf>
    <xf numFmtId="38" fontId="2" fillId="2" borderId="9" xfId="1" applyFont="1" applyFill="1" applyBorder="1" applyAlignment="1">
      <alignment horizontal="right" vertical="center"/>
    </xf>
    <xf numFmtId="0" fontId="2" fillId="2" borderId="0" xfId="0" applyFont="1" applyFill="1" applyBorder="1" applyAlignment="1">
      <alignment horizontal="left" vertical="center"/>
    </xf>
    <xf numFmtId="0" fontId="2" fillId="2" borderId="14" xfId="0" applyFont="1" applyFill="1" applyBorder="1" applyAlignment="1">
      <alignment horizontal="left" vertical="center"/>
    </xf>
    <xf numFmtId="0" fontId="13" fillId="2" borderId="15" xfId="0" applyFont="1" applyFill="1" applyBorder="1" applyAlignment="1">
      <alignment horizontal="center" vertical="top" wrapText="1"/>
    </xf>
    <xf numFmtId="0" fontId="4" fillId="3" borderId="11" xfId="0" applyFont="1" applyFill="1" applyBorder="1" applyAlignment="1" applyProtection="1">
      <alignment horizontal="right" vertical="center"/>
      <protection locked="0"/>
    </xf>
    <xf numFmtId="0" fontId="4" fillId="3" borderId="0" xfId="0" applyFont="1" applyFill="1" applyBorder="1" applyAlignment="1" applyProtection="1">
      <alignment horizontal="right" vertical="center"/>
      <protection locked="0"/>
    </xf>
    <xf numFmtId="0" fontId="4" fillId="3" borderId="0" xfId="0" quotePrefix="1" applyFont="1" applyFill="1" applyBorder="1" applyAlignment="1" applyProtection="1">
      <alignment horizontal="left" vertical="center"/>
      <protection locked="0"/>
    </xf>
    <xf numFmtId="0" fontId="4" fillId="3" borderId="14" xfId="0" applyFont="1" applyFill="1" applyBorder="1" applyAlignment="1" applyProtection="1">
      <alignment horizontal="left" vertical="center"/>
      <protection locked="0"/>
    </xf>
    <xf numFmtId="0" fontId="4" fillId="3" borderId="11"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4" fillId="3" borderId="14" xfId="0" applyFont="1" applyFill="1" applyBorder="1" applyAlignment="1" applyProtection="1">
      <alignment horizontal="center" vertical="center" wrapText="1"/>
      <protection locked="0"/>
    </xf>
    <xf numFmtId="0" fontId="4" fillId="2" borderId="28"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14" xfId="0" applyFont="1" applyFill="1" applyBorder="1" applyAlignment="1">
      <alignment horizontal="left" vertical="top" wrapText="1"/>
    </xf>
    <xf numFmtId="0" fontId="2" fillId="3" borderId="28"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58" fontId="2" fillId="3" borderId="11" xfId="0" applyNumberFormat="1" applyFont="1" applyFill="1" applyBorder="1" applyAlignment="1" applyProtection="1">
      <alignment horizontal="right" vertical="center"/>
      <protection locked="0"/>
    </xf>
    <xf numFmtId="58" fontId="2" fillId="3" borderId="0" xfId="0" applyNumberFormat="1" applyFont="1" applyFill="1" applyBorder="1" applyAlignment="1" applyProtection="1">
      <alignment horizontal="right" vertical="center"/>
      <protection locked="0"/>
    </xf>
    <xf numFmtId="58" fontId="2" fillId="3" borderId="14" xfId="0" applyNumberFormat="1" applyFont="1" applyFill="1" applyBorder="1" applyAlignment="1" applyProtection="1">
      <alignment horizontal="right" vertical="center"/>
      <protection locked="0"/>
    </xf>
    <xf numFmtId="0" fontId="4" fillId="3" borderId="6"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3" fontId="2" fillId="2" borderId="0" xfId="0" applyNumberFormat="1" applyFont="1" applyFill="1" applyBorder="1" applyAlignment="1" applyProtection="1">
      <alignment horizontal="right" vertical="center"/>
      <protection locked="0"/>
    </xf>
    <xf numFmtId="3" fontId="2" fillId="2" borderId="0" xfId="0" applyNumberFormat="1" applyFont="1" applyFill="1" applyBorder="1" applyAlignment="1">
      <alignment horizontal="right" vertical="center"/>
    </xf>
    <xf numFmtId="3" fontId="2" fillId="4" borderId="0" xfId="0" applyNumberFormat="1" applyFont="1" applyFill="1" applyBorder="1" applyAlignment="1">
      <alignment horizontal="right" vertical="center"/>
    </xf>
    <xf numFmtId="0" fontId="4" fillId="2" borderId="11"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4" fillId="2" borderId="14" xfId="0" applyFont="1" applyFill="1" applyBorder="1" applyAlignment="1">
      <alignment horizontal="left" vertical="center" shrinkToFit="1"/>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4" xfId="0" applyFont="1" applyFill="1" applyBorder="1" applyAlignment="1">
      <alignment horizontal="center" vertical="center"/>
    </xf>
    <xf numFmtId="3" fontId="2" fillId="2" borderId="6"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3" fontId="2" fillId="2" borderId="8"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0" fontId="13" fillId="2" borderId="13" xfId="0" applyFont="1" applyFill="1" applyBorder="1" applyAlignment="1">
      <alignment horizontal="center" vertical="top" wrapText="1"/>
    </xf>
    <xf numFmtId="0" fontId="4" fillId="3" borderId="14" xfId="0" quotePrefix="1" applyFont="1" applyFill="1" applyBorder="1" applyAlignment="1" applyProtection="1">
      <alignment horizontal="left" vertical="center"/>
      <protection locked="0"/>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3" fontId="2" fillId="2" borderId="6" xfId="0" applyNumberFormat="1" applyFont="1" applyFill="1" applyBorder="1" applyAlignment="1">
      <alignment horizontal="right" vertical="center" shrinkToFit="1"/>
    </xf>
    <xf numFmtId="3" fontId="2" fillId="2" borderId="5" xfId="0" applyNumberFormat="1" applyFont="1" applyFill="1" applyBorder="1" applyAlignment="1">
      <alignment horizontal="right" vertical="center" shrinkToFit="1"/>
    </xf>
    <xf numFmtId="3" fontId="2" fillId="2" borderId="8" xfId="0" applyNumberFormat="1" applyFont="1" applyFill="1" applyBorder="1" applyAlignment="1">
      <alignment horizontal="right" vertical="center" shrinkToFit="1"/>
    </xf>
    <xf numFmtId="3" fontId="2" fillId="2" borderId="9" xfId="0" applyNumberFormat="1" applyFont="1" applyFill="1" applyBorder="1" applyAlignment="1">
      <alignment horizontal="right" vertical="center" shrinkToFit="1"/>
    </xf>
    <xf numFmtId="0" fontId="21" fillId="3" borderId="12" xfId="0" applyNumberFormat="1" applyFont="1" applyFill="1" applyBorder="1" applyAlignment="1">
      <alignment horizontal="center" vertical="center"/>
    </xf>
    <xf numFmtId="0" fontId="21" fillId="3" borderId="13" xfId="0" applyNumberFormat="1" applyFont="1" applyFill="1" applyBorder="1" applyAlignment="1">
      <alignment horizontal="center" vertical="center"/>
    </xf>
    <xf numFmtId="0" fontId="15" fillId="3" borderId="29" xfId="0" applyFont="1" applyFill="1" applyBorder="1" applyAlignment="1" applyProtection="1">
      <alignment horizontal="left" vertical="center" wrapText="1"/>
      <protection locked="0"/>
    </xf>
    <xf numFmtId="0" fontId="15" fillId="3" borderId="30" xfId="0" applyFont="1" applyFill="1" applyBorder="1" applyAlignment="1" applyProtection="1">
      <alignment horizontal="left" vertical="center" wrapText="1"/>
      <protection locked="0"/>
    </xf>
    <xf numFmtId="0" fontId="15" fillId="3" borderId="9" xfId="0" applyFont="1" applyFill="1" applyBorder="1" applyAlignment="1" applyProtection="1">
      <alignment horizontal="left" vertical="center" wrapText="1"/>
      <protection locked="0"/>
    </xf>
    <xf numFmtId="0" fontId="15" fillId="3" borderId="10" xfId="0" applyFont="1" applyFill="1" applyBorder="1" applyAlignment="1" applyProtection="1">
      <alignment horizontal="left" vertical="center" wrapText="1"/>
      <protection locked="0"/>
    </xf>
    <xf numFmtId="0" fontId="14" fillId="3" borderId="8" xfId="0" applyFont="1" applyFill="1" applyBorder="1" applyAlignment="1" applyProtection="1">
      <alignment horizontal="left" vertical="center"/>
      <protection locked="0"/>
    </xf>
    <xf numFmtId="0" fontId="14" fillId="3" borderId="9" xfId="0" applyFont="1" applyFill="1" applyBorder="1" applyAlignment="1" applyProtection="1">
      <alignment horizontal="left" vertical="center"/>
      <protection locked="0"/>
    </xf>
    <xf numFmtId="0" fontId="14" fillId="3" borderId="10" xfId="0" applyFont="1" applyFill="1" applyBorder="1" applyAlignment="1" applyProtection="1">
      <alignment horizontal="left" vertical="center"/>
      <protection locked="0"/>
    </xf>
    <xf numFmtId="0" fontId="14" fillId="3" borderId="6" xfId="0" applyFont="1" applyFill="1" applyBorder="1" applyAlignment="1" applyProtection="1">
      <alignment horizontal="left" vertical="center" shrinkToFit="1"/>
      <protection locked="0"/>
    </xf>
    <xf numFmtId="0" fontId="14" fillId="3" borderId="5" xfId="0" applyFont="1" applyFill="1" applyBorder="1" applyAlignment="1" applyProtection="1">
      <alignment horizontal="left" vertical="center" shrinkToFit="1"/>
      <protection locked="0"/>
    </xf>
    <xf numFmtId="0" fontId="14" fillId="3" borderId="7" xfId="0" applyFont="1" applyFill="1" applyBorder="1" applyAlignment="1" applyProtection="1">
      <alignment horizontal="left" vertical="center" shrinkToFit="1"/>
      <protection locked="0"/>
    </xf>
    <xf numFmtId="0" fontId="14" fillId="3" borderId="11" xfId="0" applyFont="1" applyFill="1" applyBorder="1" applyAlignment="1" applyProtection="1">
      <alignment horizontal="left" vertical="center" shrinkToFit="1"/>
      <protection locked="0"/>
    </xf>
    <xf numFmtId="0" fontId="14" fillId="3" borderId="0" xfId="0" applyFont="1" applyFill="1" applyBorder="1" applyAlignment="1" applyProtection="1">
      <alignment horizontal="left" vertical="center" shrinkToFit="1"/>
      <protection locked="0"/>
    </xf>
    <xf numFmtId="0" fontId="14" fillId="3" borderId="14" xfId="0" applyFont="1" applyFill="1" applyBorder="1" applyAlignment="1" applyProtection="1">
      <alignment horizontal="left" vertical="center" shrinkToFit="1"/>
      <protection locked="0"/>
    </xf>
    <xf numFmtId="0" fontId="14" fillId="3" borderId="8" xfId="0" applyFont="1" applyFill="1" applyBorder="1" applyAlignment="1" applyProtection="1">
      <alignment horizontal="left" vertical="center" shrinkToFit="1"/>
      <protection locked="0"/>
    </xf>
    <xf numFmtId="0" fontId="14" fillId="3" borderId="9" xfId="0" applyFont="1" applyFill="1" applyBorder="1" applyAlignment="1" applyProtection="1">
      <alignment horizontal="left" vertical="center" shrinkToFit="1"/>
      <protection locked="0"/>
    </xf>
    <xf numFmtId="0" fontId="14" fillId="3" borderId="10" xfId="0" applyFont="1" applyFill="1" applyBorder="1" applyAlignment="1" applyProtection="1">
      <alignment horizontal="left" vertical="center" shrinkToFit="1"/>
      <protection locked="0"/>
    </xf>
    <xf numFmtId="0" fontId="14" fillId="3" borderId="35" xfId="0" applyFont="1" applyFill="1" applyBorder="1" applyAlignment="1" applyProtection="1">
      <alignment horizontal="left" vertical="center"/>
      <protection locked="0"/>
    </xf>
    <xf numFmtId="0" fontId="15" fillId="3" borderId="5"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15" fillId="3" borderId="26" xfId="0" applyFont="1" applyFill="1" applyBorder="1" applyAlignment="1" applyProtection="1">
      <alignment horizontal="left" vertical="center" wrapText="1"/>
      <protection locked="0"/>
    </xf>
    <xf numFmtId="0" fontId="15" fillId="3" borderId="27" xfId="0" applyFont="1" applyFill="1" applyBorder="1" applyAlignment="1" applyProtection="1">
      <alignment horizontal="left" vertical="center" wrapText="1"/>
      <protection locked="0"/>
    </xf>
    <xf numFmtId="0" fontId="14" fillId="3" borderId="36" xfId="0" applyFont="1" applyFill="1" applyBorder="1" applyAlignment="1" applyProtection="1">
      <alignment horizontal="left" vertical="center"/>
      <protection locked="0"/>
    </xf>
    <xf numFmtId="0" fontId="14" fillId="3" borderId="37" xfId="0" applyFont="1" applyFill="1" applyBorder="1" applyAlignment="1" applyProtection="1">
      <alignment horizontal="left" vertical="center"/>
      <protection locked="0"/>
    </xf>
    <xf numFmtId="0" fontId="16" fillId="3" borderId="6" xfId="0" applyFont="1" applyFill="1" applyBorder="1" applyAlignment="1" applyProtection="1">
      <alignment horizontal="center" vertical="center"/>
      <protection locked="0"/>
    </xf>
    <xf numFmtId="0" fontId="16" fillId="3" borderId="5"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vertical="center"/>
      <protection locked="0"/>
    </xf>
    <xf numFmtId="0" fontId="16" fillId="3" borderId="14" xfId="0" applyFont="1" applyFill="1" applyBorder="1" applyAlignment="1" applyProtection="1">
      <alignment horizontal="center" vertical="center"/>
      <protection locked="0"/>
    </xf>
    <xf numFmtId="0" fontId="16" fillId="3" borderId="6" xfId="0" applyFont="1" applyFill="1" applyBorder="1" applyAlignment="1" applyProtection="1">
      <alignment horizontal="left" vertical="center" wrapText="1"/>
      <protection locked="0"/>
    </xf>
    <xf numFmtId="0" fontId="16" fillId="3" borderId="5" xfId="0" applyFont="1" applyFill="1" applyBorder="1" applyAlignment="1" applyProtection="1">
      <alignment horizontal="left" vertical="center" wrapText="1"/>
      <protection locked="0"/>
    </xf>
    <xf numFmtId="0" fontId="16" fillId="3" borderId="7" xfId="0" applyFont="1" applyFill="1" applyBorder="1" applyAlignment="1" applyProtection="1">
      <alignment horizontal="left" vertical="center" wrapText="1"/>
      <protection locked="0"/>
    </xf>
    <xf numFmtId="0" fontId="16" fillId="3" borderId="11" xfId="0" applyFont="1" applyFill="1" applyBorder="1" applyAlignment="1" applyProtection="1">
      <alignment horizontal="left" vertical="center" wrapText="1"/>
      <protection locked="0"/>
    </xf>
    <xf numFmtId="0" fontId="16" fillId="3" borderId="0" xfId="0" applyFont="1" applyFill="1" applyBorder="1" applyAlignment="1" applyProtection="1">
      <alignment horizontal="left" vertical="center" wrapText="1"/>
      <protection locked="0"/>
    </xf>
    <xf numFmtId="0" fontId="16" fillId="3" borderId="14" xfId="0" applyFont="1" applyFill="1" applyBorder="1" applyAlignment="1" applyProtection="1">
      <alignment horizontal="left" vertical="center" wrapText="1"/>
      <protection locked="0"/>
    </xf>
    <xf numFmtId="0" fontId="16" fillId="3" borderId="25" xfId="0" applyFont="1" applyFill="1" applyBorder="1" applyAlignment="1" applyProtection="1">
      <alignment horizontal="left" vertical="center" wrapText="1"/>
      <protection locked="0"/>
    </xf>
    <xf numFmtId="0" fontId="16" fillId="3" borderId="26" xfId="0" applyFont="1" applyFill="1" applyBorder="1" applyAlignment="1" applyProtection="1">
      <alignment horizontal="left" vertical="center" wrapText="1"/>
      <protection locked="0"/>
    </xf>
    <xf numFmtId="0" fontId="16" fillId="3" borderId="27" xfId="0" applyFont="1" applyFill="1" applyBorder="1" applyAlignment="1" applyProtection="1">
      <alignment horizontal="left" vertical="center" wrapText="1"/>
      <protection locked="0"/>
    </xf>
    <xf numFmtId="0" fontId="15" fillId="3" borderId="0" xfId="0" quotePrefix="1" applyFont="1" applyFill="1" applyBorder="1" applyAlignment="1" applyProtection="1">
      <alignment horizontal="left" vertical="center"/>
      <protection locked="0"/>
    </xf>
    <xf numFmtId="0" fontId="15" fillId="3" borderId="14" xfId="0" applyFont="1" applyFill="1" applyBorder="1" applyAlignment="1" applyProtection="1">
      <alignment horizontal="left" vertical="center"/>
      <protection locked="0"/>
    </xf>
    <xf numFmtId="0" fontId="15" fillId="3" borderId="11" xfId="0" applyFont="1" applyFill="1" applyBorder="1" applyAlignment="1" applyProtection="1">
      <alignment horizontal="center" vertical="center" wrapText="1"/>
      <protection locked="0"/>
    </xf>
    <xf numFmtId="0" fontId="16" fillId="3" borderId="28" xfId="0" applyFont="1" applyFill="1" applyBorder="1" applyAlignment="1">
      <alignment horizontal="left" vertical="center" wrapText="1"/>
    </xf>
    <xf numFmtId="0" fontId="16" fillId="3" borderId="29" xfId="0" applyFont="1" applyFill="1" applyBorder="1" applyAlignment="1">
      <alignment horizontal="left" vertical="center" wrapText="1"/>
    </xf>
    <xf numFmtId="0" fontId="16" fillId="3" borderId="30" xfId="0" applyFont="1" applyFill="1" applyBorder="1" applyAlignment="1">
      <alignment horizontal="left" vertical="center" wrapText="1"/>
    </xf>
    <xf numFmtId="0" fontId="16" fillId="3" borderId="11"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14" xfId="0" applyFont="1" applyFill="1" applyBorder="1" applyAlignment="1">
      <alignment horizontal="left" vertical="center" wrapText="1"/>
    </xf>
    <xf numFmtId="0" fontId="16" fillId="3" borderId="8"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10" xfId="0" applyFont="1" applyFill="1" applyBorder="1" applyAlignment="1">
      <alignment horizontal="left" vertical="center" wrapText="1"/>
    </xf>
    <xf numFmtId="58" fontId="16" fillId="3" borderId="11" xfId="0" applyNumberFormat="1" applyFont="1" applyFill="1" applyBorder="1" applyAlignment="1" applyProtection="1">
      <alignment horizontal="right" vertical="center"/>
      <protection locked="0"/>
    </xf>
    <xf numFmtId="58" fontId="16" fillId="3" borderId="0" xfId="0" applyNumberFormat="1" applyFont="1" applyFill="1" applyBorder="1" applyAlignment="1" applyProtection="1">
      <alignment horizontal="right" vertical="center"/>
      <protection locked="0"/>
    </xf>
    <xf numFmtId="58" fontId="16" fillId="3" borderId="14" xfId="0" applyNumberFormat="1" applyFont="1" applyFill="1" applyBorder="1" applyAlignment="1" applyProtection="1">
      <alignment horizontal="right" vertical="center"/>
      <protection locked="0"/>
    </xf>
    <xf numFmtId="0" fontId="15" fillId="3" borderId="6" xfId="0" applyFont="1" applyFill="1" applyBorder="1" applyAlignment="1" applyProtection="1">
      <alignment horizontal="center" vertical="center" wrapText="1"/>
      <protection locked="0"/>
    </xf>
    <xf numFmtId="3" fontId="16" fillId="4" borderId="0" xfId="0" applyNumberFormat="1" applyFont="1" applyFill="1" applyBorder="1" applyAlignment="1">
      <alignment horizontal="right" vertical="center"/>
    </xf>
    <xf numFmtId="0" fontId="15" fillId="3" borderId="0" xfId="0" applyFont="1" applyFill="1" applyBorder="1" applyAlignment="1" applyProtection="1">
      <alignment horizontal="center" vertical="center" wrapText="1"/>
      <protection locked="0"/>
    </xf>
    <xf numFmtId="0" fontId="15" fillId="3" borderId="14" xfId="0" applyFont="1" applyFill="1" applyBorder="1" applyAlignment="1" applyProtection="1">
      <alignment horizontal="center" vertical="center" wrapText="1"/>
      <protection locked="0"/>
    </xf>
    <xf numFmtId="3" fontId="2" fillId="2" borderId="0" xfId="0" applyNumberFormat="1" applyFont="1" applyFill="1" applyBorder="1" applyAlignment="1" applyProtection="1">
      <alignment horizontal="right" vertical="center"/>
    </xf>
    <xf numFmtId="0" fontId="22" fillId="3" borderId="4" xfId="0" applyFont="1" applyFill="1" applyBorder="1" applyAlignment="1" applyProtection="1">
      <alignment horizontal="center" vertical="center" shrinkToFit="1"/>
      <protection locked="0"/>
    </xf>
    <xf numFmtId="0" fontId="22" fillId="3" borderId="1" xfId="0" applyFont="1" applyFill="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E8F5F8"/>
      <color rgb="FFE5F4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39</xdr:col>
      <xdr:colOff>39158</xdr:colOff>
      <xdr:row>54</xdr:row>
      <xdr:rowOff>47625</xdr:rowOff>
    </xdr:from>
    <xdr:to>
      <xdr:col>42</xdr:col>
      <xdr:colOff>239183</xdr:colOff>
      <xdr:row>55</xdr:row>
      <xdr:rowOff>133350</xdr:rowOff>
    </xdr:to>
    <xdr:sp macro="" textlink="">
      <xdr:nvSpPr>
        <xdr:cNvPr id="2" name="大かっこ 1">
          <a:extLst>
            <a:ext uri="{FF2B5EF4-FFF2-40B4-BE49-F238E27FC236}">
              <a16:creationId xmlns:a16="http://schemas.microsoft.com/office/drawing/2014/main" id="{2EE4AE5B-25CF-42D1-8A0B-4ABB5D62E39D}"/>
            </a:ext>
          </a:extLst>
        </xdr:cNvPr>
        <xdr:cNvSpPr/>
      </xdr:nvSpPr>
      <xdr:spPr>
        <a:xfrm>
          <a:off x="1192635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38</xdr:row>
      <xdr:rowOff>47625</xdr:rowOff>
    </xdr:from>
    <xdr:to>
      <xdr:col>42</xdr:col>
      <xdr:colOff>239183</xdr:colOff>
      <xdr:row>39</xdr:row>
      <xdr:rowOff>133350</xdr:rowOff>
    </xdr:to>
    <xdr:sp macro="" textlink="">
      <xdr:nvSpPr>
        <xdr:cNvPr id="3" name="大かっこ 2">
          <a:extLst>
            <a:ext uri="{FF2B5EF4-FFF2-40B4-BE49-F238E27FC236}">
              <a16:creationId xmlns:a16="http://schemas.microsoft.com/office/drawing/2014/main" id="{FFC96EA1-101E-47A9-906E-ED05948BF98C}"/>
            </a:ext>
          </a:extLst>
        </xdr:cNvPr>
        <xdr:cNvSpPr/>
      </xdr:nvSpPr>
      <xdr:spPr>
        <a:xfrm>
          <a:off x="11926358" y="801052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46</xdr:row>
      <xdr:rowOff>47625</xdr:rowOff>
    </xdr:from>
    <xdr:to>
      <xdr:col>42</xdr:col>
      <xdr:colOff>239183</xdr:colOff>
      <xdr:row>47</xdr:row>
      <xdr:rowOff>133350</xdr:rowOff>
    </xdr:to>
    <xdr:sp macro="" textlink="">
      <xdr:nvSpPr>
        <xdr:cNvPr id="4" name="大かっこ 3">
          <a:extLst>
            <a:ext uri="{FF2B5EF4-FFF2-40B4-BE49-F238E27FC236}">
              <a16:creationId xmlns:a16="http://schemas.microsoft.com/office/drawing/2014/main" id="{8754FDA6-26C9-45F2-9AD9-275B8E292DDE}"/>
            </a:ext>
          </a:extLst>
        </xdr:cNvPr>
        <xdr:cNvSpPr/>
      </xdr:nvSpPr>
      <xdr:spPr>
        <a:xfrm>
          <a:off x="11926358" y="95954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54</xdr:row>
      <xdr:rowOff>47625</xdr:rowOff>
    </xdr:from>
    <xdr:to>
      <xdr:col>42</xdr:col>
      <xdr:colOff>239183</xdr:colOff>
      <xdr:row>55</xdr:row>
      <xdr:rowOff>133350</xdr:rowOff>
    </xdr:to>
    <xdr:sp macro="" textlink="">
      <xdr:nvSpPr>
        <xdr:cNvPr id="5" name="大かっこ 4">
          <a:extLst>
            <a:ext uri="{FF2B5EF4-FFF2-40B4-BE49-F238E27FC236}">
              <a16:creationId xmlns:a16="http://schemas.microsoft.com/office/drawing/2014/main" id="{3AE7A0A8-0EAC-4710-B516-FD16B8223BDC}"/>
            </a:ext>
          </a:extLst>
        </xdr:cNvPr>
        <xdr:cNvSpPr/>
      </xdr:nvSpPr>
      <xdr:spPr>
        <a:xfrm>
          <a:off x="1192635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39158</xdr:colOff>
      <xdr:row>54</xdr:row>
      <xdr:rowOff>47625</xdr:rowOff>
    </xdr:from>
    <xdr:to>
      <xdr:col>42</xdr:col>
      <xdr:colOff>239183</xdr:colOff>
      <xdr:row>55</xdr:row>
      <xdr:rowOff>133350</xdr:rowOff>
    </xdr:to>
    <xdr:sp macro="" textlink="">
      <xdr:nvSpPr>
        <xdr:cNvPr id="2" name="大かっこ 1">
          <a:extLst>
            <a:ext uri="{FF2B5EF4-FFF2-40B4-BE49-F238E27FC236}">
              <a16:creationId xmlns:a16="http://schemas.microsoft.com/office/drawing/2014/main" id="{B5ABD6E2-100D-4A50-A510-1B9428010823}"/>
            </a:ext>
          </a:extLst>
        </xdr:cNvPr>
        <xdr:cNvSpPr/>
      </xdr:nvSpPr>
      <xdr:spPr>
        <a:xfrm>
          <a:off x="12756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38</xdr:row>
      <xdr:rowOff>47625</xdr:rowOff>
    </xdr:from>
    <xdr:to>
      <xdr:col>42</xdr:col>
      <xdr:colOff>239183</xdr:colOff>
      <xdr:row>39</xdr:row>
      <xdr:rowOff>133350</xdr:rowOff>
    </xdr:to>
    <xdr:sp macro="" textlink="">
      <xdr:nvSpPr>
        <xdr:cNvPr id="3" name="大かっこ 2">
          <a:extLst>
            <a:ext uri="{FF2B5EF4-FFF2-40B4-BE49-F238E27FC236}">
              <a16:creationId xmlns:a16="http://schemas.microsoft.com/office/drawing/2014/main" id="{4CA112D9-03C1-4B5A-A62A-0940E1BF240E}"/>
            </a:ext>
          </a:extLst>
        </xdr:cNvPr>
        <xdr:cNvSpPr/>
      </xdr:nvSpPr>
      <xdr:spPr>
        <a:xfrm>
          <a:off x="12756938" y="801052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46</xdr:row>
      <xdr:rowOff>47625</xdr:rowOff>
    </xdr:from>
    <xdr:to>
      <xdr:col>42</xdr:col>
      <xdr:colOff>239183</xdr:colOff>
      <xdr:row>47</xdr:row>
      <xdr:rowOff>133350</xdr:rowOff>
    </xdr:to>
    <xdr:sp macro="" textlink="">
      <xdr:nvSpPr>
        <xdr:cNvPr id="4" name="大かっこ 3">
          <a:extLst>
            <a:ext uri="{FF2B5EF4-FFF2-40B4-BE49-F238E27FC236}">
              <a16:creationId xmlns:a16="http://schemas.microsoft.com/office/drawing/2014/main" id="{41357705-A0B2-4CB8-9464-02B9272F365E}"/>
            </a:ext>
          </a:extLst>
        </xdr:cNvPr>
        <xdr:cNvSpPr/>
      </xdr:nvSpPr>
      <xdr:spPr>
        <a:xfrm>
          <a:off x="12756938" y="95954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54</xdr:row>
      <xdr:rowOff>47625</xdr:rowOff>
    </xdr:from>
    <xdr:to>
      <xdr:col>42</xdr:col>
      <xdr:colOff>239183</xdr:colOff>
      <xdr:row>55</xdr:row>
      <xdr:rowOff>133350</xdr:rowOff>
    </xdr:to>
    <xdr:sp macro="" textlink="">
      <xdr:nvSpPr>
        <xdr:cNvPr id="5" name="大かっこ 4">
          <a:extLst>
            <a:ext uri="{FF2B5EF4-FFF2-40B4-BE49-F238E27FC236}">
              <a16:creationId xmlns:a16="http://schemas.microsoft.com/office/drawing/2014/main" id="{F05D3F1D-2C4B-4CEE-8065-936792CFF972}"/>
            </a:ext>
          </a:extLst>
        </xdr:cNvPr>
        <xdr:cNvSpPr/>
      </xdr:nvSpPr>
      <xdr:spPr>
        <a:xfrm>
          <a:off x="12756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38</xdr:row>
      <xdr:rowOff>47625</xdr:rowOff>
    </xdr:from>
    <xdr:to>
      <xdr:col>42</xdr:col>
      <xdr:colOff>239183</xdr:colOff>
      <xdr:row>39</xdr:row>
      <xdr:rowOff>133350</xdr:rowOff>
    </xdr:to>
    <xdr:sp macro="" textlink="">
      <xdr:nvSpPr>
        <xdr:cNvPr id="6" name="大かっこ 5">
          <a:extLst>
            <a:ext uri="{FF2B5EF4-FFF2-40B4-BE49-F238E27FC236}">
              <a16:creationId xmlns:a16="http://schemas.microsoft.com/office/drawing/2014/main" id="{A7035C1C-D02E-419A-B427-6CFD67A253B1}"/>
            </a:ext>
          </a:extLst>
        </xdr:cNvPr>
        <xdr:cNvSpPr/>
      </xdr:nvSpPr>
      <xdr:spPr>
        <a:xfrm>
          <a:off x="11994938" y="801052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54</xdr:row>
      <xdr:rowOff>47625</xdr:rowOff>
    </xdr:from>
    <xdr:to>
      <xdr:col>42</xdr:col>
      <xdr:colOff>239183</xdr:colOff>
      <xdr:row>55</xdr:row>
      <xdr:rowOff>133350</xdr:rowOff>
    </xdr:to>
    <xdr:sp macro="" textlink="">
      <xdr:nvSpPr>
        <xdr:cNvPr id="7" name="大かっこ 6">
          <a:extLst>
            <a:ext uri="{FF2B5EF4-FFF2-40B4-BE49-F238E27FC236}">
              <a16:creationId xmlns:a16="http://schemas.microsoft.com/office/drawing/2014/main" id="{F3F61433-4498-4CC4-B776-359117B44050}"/>
            </a:ext>
          </a:extLst>
        </xdr:cNvPr>
        <xdr:cNvSpPr/>
      </xdr:nvSpPr>
      <xdr:spPr>
        <a:xfrm>
          <a:off x="11994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46</xdr:row>
      <xdr:rowOff>47625</xdr:rowOff>
    </xdr:from>
    <xdr:to>
      <xdr:col>42</xdr:col>
      <xdr:colOff>239183</xdr:colOff>
      <xdr:row>47</xdr:row>
      <xdr:rowOff>133350</xdr:rowOff>
    </xdr:to>
    <xdr:sp macro="" textlink="">
      <xdr:nvSpPr>
        <xdr:cNvPr id="8" name="大かっこ 7">
          <a:extLst>
            <a:ext uri="{FF2B5EF4-FFF2-40B4-BE49-F238E27FC236}">
              <a16:creationId xmlns:a16="http://schemas.microsoft.com/office/drawing/2014/main" id="{061E5BAD-18C9-4CA0-9C7A-6E17C8BD65C4}"/>
            </a:ext>
          </a:extLst>
        </xdr:cNvPr>
        <xdr:cNvSpPr/>
      </xdr:nvSpPr>
      <xdr:spPr>
        <a:xfrm>
          <a:off x="11994938" y="95954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54</xdr:row>
      <xdr:rowOff>47625</xdr:rowOff>
    </xdr:from>
    <xdr:to>
      <xdr:col>42</xdr:col>
      <xdr:colOff>239183</xdr:colOff>
      <xdr:row>55</xdr:row>
      <xdr:rowOff>133350</xdr:rowOff>
    </xdr:to>
    <xdr:sp macro="" textlink="">
      <xdr:nvSpPr>
        <xdr:cNvPr id="9" name="大かっこ 8">
          <a:extLst>
            <a:ext uri="{FF2B5EF4-FFF2-40B4-BE49-F238E27FC236}">
              <a16:creationId xmlns:a16="http://schemas.microsoft.com/office/drawing/2014/main" id="{05E38B6E-FFC2-41FB-A299-77B8D0E53BE7}"/>
            </a:ext>
          </a:extLst>
        </xdr:cNvPr>
        <xdr:cNvSpPr/>
      </xdr:nvSpPr>
      <xdr:spPr>
        <a:xfrm>
          <a:off x="11994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46</xdr:row>
      <xdr:rowOff>47625</xdr:rowOff>
    </xdr:from>
    <xdr:to>
      <xdr:col>42</xdr:col>
      <xdr:colOff>239183</xdr:colOff>
      <xdr:row>47</xdr:row>
      <xdr:rowOff>133350</xdr:rowOff>
    </xdr:to>
    <xdr:sp macro="" textlink="">
      <xdr:nvSpPr>
        <xdr:cNvPr id="10" name="大かっこ 9">
          <a:extLst>
            <a:ext uri="{FF2B5EF4-FFF2-40B4-BE49-F238E27FC236}">
              <a16:creationId xmlns:a16="http://schemas.microsoft.com/office/drawing/2014/main" id="{C9DFBEBE-4B89-4DBE-A43A-6EFA9D9FBC36}"/>
            </a:ext>
          </a:extLst>
        </xdr:cNvPr>
        <xdr:cNvSpPr/>
      </xdr:nvSpPr>
      <xdr:spPr>
        <a:xfrm>
          <a:off x="11994938" y="95954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54</xdr:row>
      <xdr:rowOff>47625</xdr:rowOff>
    </xdr:from>
    <xdr:to>
      <xdr:col>42</xdr:col>
      <xdr:colOff>239183</xdr:colOff>
      <xdr:row>55</xdr:row>
      <xdr:rowOff>133350</xdr:rowOff>
    </xdr:to>
    <xdr:sp macro="" textlink="">
      <xdr:nvSpPr>
        <xdr:cNvPr id="11" name="大かっこ 10">
          <a:extLst>
            <a:ext uri="{FF2B5EF4-FFF2-40B4-BE49-F238E27FC236}">
              <a16:creationId xmlns:a16="http://schemas.microsoft.com/office/drawing/2014/main" id="{7A5E5381-F49E-4824-8DF5-0141F010BCEE}"/>
            </a:ext>
          </a:extLst>
        </xdr:cNvPr>
        <xdr:cNvSpPr/>
      </xdr:nvSpPr>
      <xdr:spPr>
        <a:xfrm>
          <a:off x="11994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54</xdr:row>
      <xdr:rowOff>47625</xdr:rowOff>
    </xdr:from>
    <xdr:to>
      <xdr:col>42</xdr:col>
      <xdr:colOff>239183</xdr:colOff>
      <xdr:row>55</xdr:row>
      <xdr:rowOff>133350</xdr:rowOff>
    </xdr:to>
    <xdr:sp macro="" textlink="">
      <xdr:nvSpPr>
        <xdr:cNvPr id="12" name="大かっこ 11">
          <a:extLst>
            <a:ext uri="{FF2B5EF4-FFF2-40B4-BE49-F238E27FC236}">
              <a16:creationId xmlns:a16="http://schemas.microsoft.com/office/drawing/2014/main" id="{31A68D18-588B-455D-AD53-8944CD3C88B4}"/>
            </a:ext>
          </a:extLst>
        </xdr:cNvPr>
        <xdr:cNvSpPr/>
      </xdr:nvSpPr>
      <xdr:spPr>
        <a:xfrm>
          <a:off x="11994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39158</xdr:colOff>
      <xdr:row>54</xdr:row>
      <xdr:rowOff>47625</xdr:rowOff>
    </xdr:from>
    <xdr:to>
      <xdr:col>42</xdr:col>
      <xdr:colOff>239183</xdr:colOff>
      <xdr:row>55</xdr:row>
      <xdr:rowOff>133350</xdr:rowOff>
    </xdr:to>
    <xdr:sp macro="" textlink="">
      <xdr:nvSpPr>
        <xdr:cNvPr id="2" name="大かっこ 1">
          <a:extLst>
            <a:ext uri="{FF2B5EF4-FFF2-40B4-BE49-F238E27FC236}">
              <a16:creationId xmlns:a16="http://schemas.microsoft.com/office/drawing/2014/main" id="{6E0686A4-983F-42AF-B7F9-FD1BAC225FF4}"/>
            </a:ext>
          </a:extLst>
        </xdr:cNvPr>
        <xdr:cNvSpPr/>
      </xdr:nvSpPr>
      <xdr:spPr>
        <a:xfrm>
          <a:off x="12756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38</xdr:row>
      <xdr:rowOff>47625</xdr:rowOff>
    </xdr:from>
    <xdr:to>
      <xdr:col>42</xdr:col>
      <xdr:colOff>239183</xdr:colOff>
      <xdr:row>39</xdr:row>
      <xdr:rowOff>133350</xdr:rowOff>
    </xdr:to>
    <xdr:sp macro="" textlink="">
      <xdr:nvSpPr>
        <xdr:cNvPr id="3" name="大かっこ 2">
          <a:extLst>
            <a:ext uri="{FF2B5EF4-FFF2-40B4-BE49-F238E27FC236}">
              <a16:creationId xmlns:a16="http://schemas.microsoft.com/office/drawing/2014/main" id="{9A510121-A405-4F14-A660-E922318F0758}"/>
            </a:ext>
          </a:extLst>
        </xdr:cNvPr>
        <xdr:cNvSpPr/>
      </xdr:nvSpPr>
      <xdr:spPr>
        <a:xfrm>
          <a:off x="12756938" y="801052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46</xdr:row>
      <xdr:rowOff>47625</xdr:rowOff>
    </xdr:from>
    <xdr:to>
      <xdr:col>42</xdr:col>
      <xdr:colOff>239183</xdr:colOff>
      <xdr:row>47</xdr:row>
      <xdr:rowOff>133350</xdr:rowOff>
    </xdr:to>
    <xdr:sp macro="" textlink="">
      <xdr:nvSpPr>
        <xdr:cNvPr id="4" name="大かっこ 3">
          <a:extLst>
            <a:ext uri="{FF2B5EF4-FFF2-40B4-BE49-F238E27FC236}">
              <a16:creationId xmlns:a16="http://schemas.microsoft.com/office/drawing/2014/main" id="{E215EB3B-E37A-4D01-8E45-624897FC9409}"/>
            </a:ext>
          </a:extLst>
        </xdr:cNvPr>
        <xdr:cNvSpPr/>
      </xdr:nvSpPr>
      <xdr:spPr>
        <a:xfrm>
          <a:off x="12756938" y="95954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54</xdr:row>
      <xdr:rowOff>47625</xdr:rowOff>
    </xdr:from>
    <xdr:to>
      <xdr:col>42</xdr:col>
      <xdr:colOff>239183</xdr:colOff>
      <xdr:row>55</xdr:row>
      <xdr:rowOff>133350</xdr:rowOff>
    </xdr:to>
    <xdr:sp macro="" textlink="">
      <xdr:nvSpPr>
        <xdr:cNvPr id="5" name="大かっこ 4">
          <a:extLst>
            <a:ext uri="{FF2B5EF4-FFF2-40B4-BE49-F238E27FC236}">
              <a16:creationId xmlns:a16="http://schemas.microsoft.com/office/drawing/2014/main" id="{907D8FEC-4065-4C5E-BE59-671407F400C0}"/>
            </a:ext>
          </a:extLst>
        </xdr:cNvPr>
        <xdr:cNvSpPr/>
      </xdr:nvSpPr>
      <xdr:spPr>
        <a:xfrm>
          <a:off x="12756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38</xdr:row>
      <xdr:rowOff>47625</xdr:rowOff>
    </xdr:from>
    <xdr:to>
      <xdr:col>42</xdr:col>
      <xdr:colOff>239183</xdr:colOff>
      <xdr:row>39</xdr:row>
      <xdr:rowOff>133350</xdr:rowOff>
    </xdr:to>
    <xdr:sp macro="" textlink="">
      <xdr:nvSpPr>
        <xdr:cNvPr id="6" name="大かっこ 5">
          <a:extLst>
            <a:ext uri="{FF2B5EF4-FFF2-40B4-BE49-F238E27FC236}">
              <a16:creationId xmlns:a16="http://schemas.microsoft.com/office/drawing/2014/main" id="{0E859CAE-1FAE-44A0-9ACB-CB50DE1FAC41}"/>
            </a:ext>
          </a:extLst>
        </xdr:cNvPr>
        <xdr:cNvSpPr/>
      </xdr:nvSpPr>
      <xdr:spPr>
        <a:xfrm>
          <a:off x="12756938" y="801052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54</xdr:row>
      <xdr:rowOff>47625</xdr:rowOff>
    </xdr:from>
    <xdr:to>
      <xdr:col>42</xdr:col>
      <xdr:colOff>239183</xdr:colOff>
      <xdr:row>55</xdr:row>
      <xdr:rowOff>133350</xdr:rowOff>
    </xdr:to>
    <xdr:sp macro="" textlink="">
      <xdr:nvSpPr>
        <xdr:cNvPr id="7" name="大かっこ 6">
          <a:extLst>
            <a:ext uri="{FF2B5EF4-FFF2-40B4-BE49-F238E27FC236}">
              <a16:creationId xmlns:a16="http://schemas.microsoft.com/office/drawing/2014/main" id="{8E7D96F6-1940-4A0D-83BF-1F26BEF629C5}"/>
            </a:ext>
          </a:extLst>
        </xdr:cNvPr>
        <xdr:cNvSpPr/>
      </xdr:nvSpPr>
      <xdr:spPr>
        <a:xfrm>
          <a:off x="12756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46</xdr:row>
      <xdr:rowOff>47625</xdr:rowOff>
    </xdr:from>
    <xdr:to>
      <xdr:col>42</xdr:col>
      <xdr:colOff>239183</xdr:colOff>
      <xdr:row>47</xdr:row>
      <xdr:rowOff>133350</xdr:rowOff>
    </xdr:to>
    <xdr:sp macro="" textlink="">
      <xdr:nvSpPr>
        <xdr:cNvPr id="8" name="大かっこ 7">
          <a:extLst>
            <a:ext uri="{FF2B5EF4-FFF2-40B4-BE49-F238E27FC236}">
              <a16:creationId xmlns:a16="http://schemas.microsoft.com/office/drawing/2014/main" id="{39EF95DF-0660-4864-877D-CEF1B22F78CE}"/>
            </a:ext>
          </a:extLst>
        </xdr:cNvPr>
        <xdr:cNvSpPr/>
      </xdr:nvSpPr>
      <xdr:spPr>
        <a:xfrm>
          <a:off x="12756938" y="95954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54</xdr:row>
      <xdr:rowOff>47625</xdr:rowOff>
    </xdr:from>
    <xdr:to>
      <xdr:col>42</xdr:col>
      <xdr:colOff>239183</xdr:colOff>
      <xdr:row>55</xdr:row>
      <xdr:rowOff>133350</xdr:rowOff>
    </xdr:to>
    <xdr:sp macro="" textlink="">
      <xdr:nvSpPr>
        <xdr:cNvPr id="9" name="大かっこ 8">
          <a:extLst>
            <a:ext uri="{FF2B5EF4-FFF2-40B4-BE49-F238E27FC236}">
              <a16:creationId xmlns:a16="http://schemas.microsoft.com/office/drawing/2014/main" id="{0F92497E-AB24-4DE1-BED2-E918026EE865}"/>
            </a:ext>
          </a:extLst>
        </xdr:cNvPr>
        <xdr:cNvSpPr/>
      </xdr:nvSpPr>
      <xdr:spPr>
        <a:xfrm>
          <a:off x="12756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46</xdr:row>
      <xdr:rowOff>47625</xdr:rowOff>
    </xdr:from>
    <xdr:to>
      <xdr:col>42</xdr:col>
      <xdr:colOff>239183</xdr:colOff>
      <xdr:row>47</xdr:row>
      <xdr:rowOff>133350</xdr:rowOff>
    </xdr:to>
    <xdr:sp macro="" textlink="">
      <xdr:nvSpPr>
        <xdr:cNvPr id="10" name="大かっこ 9">
          <a:extLst>
            <a:ext uri="{FF2B5EF4-FFF2-40B4-BE49-F238E27FC236}">
              <a16:creationId xmlns:a16="http://schemas.microsoft.com/office/drawing/2014/main" id="{EF67B8C7-EAD2-48B9-B464-CBE05B4782B4}"/>
            </a:ext>
          </a:extLst>
        </xdr:cNvPr>
        <xdr:cNvSpPr/>
      </xdr:nvSpPr>
      <xdr:spPr>
        <a:xfrm>
          <a:off x="12756938" y="95954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54</xdr:row>
      <xdr:rowOff>47625</xdr:rowOff>
    </xdr:from>
    <xdr:to>
      <xdr:col>42</xdr:col>
      <xdr:colOff>239183</xdr:colOff>
      <xdr:row>55</xdr:row>
      <xdr:rowOff>133350</xdr:rowOff>
    </xdr:to>
    <xdr:sp macro="" textlink="">
      <xdr:nvSpPr>
        <xdr:cNvPr id="11" name="大かっこ 10">
          <a:extLst>
            <a:ext uri="{FF2B5EF4-FFF2-40B4-BE49-F238E27FC236}">
              <a16:creationId xmlns:a16="http://schemas.microsoft.com/office/drawing/2014/main" id="{A4C00A50-02B4-4A9E-81D0-B67C9DE05BB4}"/>
            </a:ext>
          </a:extLst>
        </xdr:cNvPr>
        <xdr:cNvSpPr/>
      </xdr:nvSpPr>
      <xdr:spPr>
        <a:xfrm>
          <a:off x="12756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54</xdr:row>
      <xdr:rowOff>47625</xdr:rowOff>
    </xdr:from>
    <xdr:to>
      <xdr:col>42</xdr:col>
      <xdr:colOff>239183</xdr:colOff>
      <xdr:row>55</xdr:row>
      <xdr:rowOff>133350</xdr:rowOff>
    </xdr:to>
    <xdr:sp macro="" textlink="">
      <xdr:nvSpPr>
        <xdr:cNvPr id="12" name="大かっこ 11">
          <a:extLst>
            <a:ext uri="{FF2B5EF4-FFF2-40B4-BE49-F238E27FC236}">
              <a16:creationId xmlns:a16="http://schemas.microsoft.com/office/drawing/2014/main" id="{181B25AD-6997-4AA4-93EC-AC8E8B5C0846}"/>
            </a:ext>
          </a:extLst>
        </xdr:cNvPr>
        <xdr:cNvSpPr/>
      </xdr:nvSpPr>
      <xdr:spPr>
        <a:xfrm>
          <a:off x="1275693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E2C06-7FEA-4526-9C71-98CB58FD0005}">
  <sheetPr>
    <tabColor theme="5" tint="0.79998168889431442"/>
    <pageSetUpPr fitToPage="1"/>
  </sheetPr>
  <dimension ref="A1:AZ67"/>
  <sheetViews>
    <sheetView tabSelected="1" view="pageBreakPreview" zoomScale="90" zoomScaleNormal="90" zoomScaleSheetLayoutView="90" workbookViewId="0">
      <selection activeCell="B3" sqref="B3"/>
    </sheetView>
  </sheetViews>
  <sheetFormatPr defaultColWidth="8.875" defaultRowHeight="13.5" x14ac:dyDescent="0.15"/>
  <cols>
    <col min="1" max="1" width="3.75" style="30" customWidth="1"/>
    <col min="2" max="2" width="5.25" style="30" customWidth="1"/>
    <col min="3" max="6" width="3.75" style="30" customWidth="1"/>
    <col min="7" max="8" width="3.25" style="30" customWidth="1"/>
    <col min="9" max="9" width="2.125" style="30" customWidth="1"/>
    <col min="10" max="11" width="3.25" style="30" customWidth="1"/>
    <col min="12" max="12" width="8.875" style="30" customWidth="1"/>
    <col min="13" max="13" width="2.875" style="30" customWidth="1"/>
    <col min="14" max="14" width="5" style="30" customWidth="1"/>
    <col min="15" max="15" width="5.125" style="30" customWidth="1"/>
    <col min="16" max="16" width="2.75" style="30" customWidth="1"/>
    <col min="17" max="17" width="3.75" style="30" customWidth="1"/>
    <col min="18" max="18" width="11.5" style="30" customWidth="1"/>
    <col min="19" max="19" width="3.75" style="30" customWidth="1"/>
    <col min="20" max="20" width="6.375" style="30" customWidth="1"/>
    <col min="21" max="21" width="1.375" style="30" customWidth="1"/>
    <col min="22" max="22" width="3.75" style="30" customWidth="1"/>
    <col min="23" max="23" width="4.625" style="30" customWidth="1"/>
    <col min="24" max="24" width="3.75" style="30" customWidth="1"/>
    <col min="25" max="25" width="7.375" style="30" customWidth="1"/>
    <col min="26" max="26" width="1.375" style="30" customWidth="1"/>
    <col min="27" max="27" width="3.75" style="30" customWidth="1"/>
    <col min="28" max="28" width="4.625" style="30" customWidth="1"/>
    <col min="29" max="29" width="3.75" style="30" customWidth="1"/>
    <col min="30" max="30" width="6.5" style="30" customWidth="1"/>
    <col min="31" max="31" width="3.75" style="30" customWidth="1"/>
    <col min="32" max="32" width="10.375" style="30" customWidth="1"/>
    <col min="33" max="33" width="3.75" style="30" customWidth="1"/>
    <col min="34" max="34" width="9.125" style="30" customWidth="1"/>
    <col min="35" max="35" width="10.875" style="30" customWidth="1"/>
    <col min="36" max="37" width="3.75" style="30" customWidth="1"/>
    <col min="38" max="38" width="6.125" style="30" customWidth="1"/>
    <col min="39" max="44" width="3.75" style="30" customWidth="1"/>
    <col min="45" max="45" width="10.75" style="30" hidden="1" customWidth="1"/>
    <col min="46" max="46" width="9.75" style="30" customWidth="1"/>
    <col min="47" max="48" width="9.125" style="30" customWidth="1"/>
    <col min="49" max="16384" width="8.875" style="30"/>
  </cols>
  <sheetData>
    <row r="1" spans="1:46" ht="9" customHeight="1" x14ac:dyDescent="0.15">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9"/>
      <c r="AS1" s="103">
        <f>EDATE(M32,1)</f>
        <v>45412</v>
      </c>
    </row>
    <row r="2" spans="1:46" ht="17.25" x14ac:dyDescent="0.15">
      <c r="A2" s="28"/>
      <c r="B2" s="90"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9"/>
      <c r="AS2" s="39"/>
    </row>
    <row r="3" spans="1:46" ht="20.25" customHeight="1" x14ac:dyDescent="0.15">
      <c r="A3" s="28"/>
      <c r="B3" s="28"/>
      <c r="C3" s="28"/>
      <c r="D3" s="28"/>
      <c r="E3" s="28"/>
      <c r="F3" s="28"/>
      <c r="G3" s="28"/>
      <c r="H3" s="28"/>
      <c r="I3" s="28"/>
      <c r="J3" s="28"/>
      <c r="K3" s="28"/>
      <c r="L3" s="28"/>
      <c r="M3" s="133"/>
      <c r="N3" s="133"/>
      <c r="O3" s="133"/>
      <c r="P3" s="133"/>
      <c r="Q3" s="133"/>
      <c r="R3" s="133"/>
      <c r="S3" s="133"/>
      <c r="T3" s="133"/>
      <c r="U3" s="133"/>
      <c r="V3" s="133"/>
      <c r="W3" s="133"/>
      <c r="X3" s="133"/>
      <c r="Y3" s="133"/>
      <c r="Z3" s="133"/>
      <c r="AA3" s="133"/>
      <c r="AB3" s="133"/>
      <c r="AC3" s="133"/>
      <c r="AD3" s="133"/>
      <c r="AE3" s="133"/>
      <c r="AF3" s="133"/>
      <c r="AG3" s="133"/>
      <c r="AH3" s="133"/>
      <c r="AI3" s="134"/>
      <c r="AJ3" s="134"/>
      <c r="AK3" s="134"/>
      <c r="AL3" s="134"/>
      <c r="AM3" s="134"/>
      <c r="AN3" s="134"/>
      <c r="AO3" s="134"/>
      <c r="AP3" s="134"/>
      <c r="AQ3" s="134"/>
      <c r="AR3" s="29"/>
    </row>
    <row r="4" spans="1:46" ht="7.5" customHeight="1" x14ac:dyDescent="0.15">
      <c r="A4" s="28"/>
      <c r="B4" s="2"/>
      <c r="C4" s="14"/>
      <c r="D4" s="14"/>
      <c r="E4" s="14"/>
      <c r="F4" s="14"/>
      <c r="G4" s="14"/>
      <c r="H4" s="14"/>
      <c r="I4" s="14"/>
      <c r="J4" s="14"/>
      <c r="K4" s="14"/>
      <c r="L4" s="14"/>
      <c r="M4" s="57"/>
      <c r="N4" s="82"/>
      <c r="O4" s="57"/>
      <c r="P4" s="57"/>
      <c r="Q4" s="57"/>
      <c r="R4" s="57"/>
      <c r="S4" s="57"/>
      <c r="T4" s="57"/>
      <c r="U4" s="57"/>
      <c r="V4" s="57"/>
      <c r="W4" s="57"/>
      <c r="X4" s="57"/>
      <c r="Y4" s="57"/>
      <c r="Z4" s="57"/>
      <c r="AA4" s="57"/>
      <c r="AB4" s="57"/>
      <c r="AC4" s="57"/>
      <c r="AD4" s="57"/>
      <c r="AE4" s="57"/>
      <c r="AF4" s="57"/>
      <c r="AG4" s="57"/>
      <c r="AH4" s="57"/>
      <c r="AI4" s="58"/>
      <c r="AJ4" s="58"/>
      <c r="AK4" s="58"/>
      <c r="AL4" s="58"/>
      <c r="AM4" s="58"/>
      <c r="AN4" s="58"/>
      <c r="AO4" s="58"/>
      <c r="AP4" s="58"/>
      <c r="AQ4" s="59"/>
      <c r="AR4" s="29"/>
    </row>
    <row r="5" spans="1:46" ht="22.5" customHeight="1" x14ac:dyDescent="0.15">
      <c r="A5" s="28"/>
      <c r="B5" s="135">
        <v>1</v>
      </c>
      <c r="C5" s="136" t="s">
        <v>82</v>
      </c>
      <c r="D5" s="138" t="s">
        <v>79</v>
      </c>
      <c r="E5" s="138"/>
      <c r="F5" s="138"/>
      <c r="G5" s="138"/>
      <c r="H5" s="138"/>
      <c r="I5" s="138"/>
      <c r="J5" s="138"/>
      <c r="K5" s="138"/>
      <c r="L5" s="138"/>
      <c r="M5" s="119"/>
      <c r="N5" s="87"/>
      <c r="O5" s="107" t="s">
        <v>82</v>
      </c>
      <c r="P5" s="66" t="s">
        <v>43</v>
      </c>
      <c r="Q5" s="119"/>
      <c r="R5" s="119"/>
      <c r="S5" s="119"/>
      <c r="T5" s="119"/>
      <c r="U5" s="119"/>
      <c r="V5" s="119"/>
      <c r="W5" s="119"/>
      <c r="X5" s="119"/>
      <c r="Y5" s="119"/>
      <c r="Z5" s="119"/>
      <c r="AA5" s="119"/>
      <c r="AB5" s="119"/>
      <c r="AC5" s="119"/>
      <c r="AD5" s="119"/>
      <c r="AE5" s="119"/>
      <c r="AF5" s="119"/>
      <c r="AG5" s="119"/>
      <c r="AH5" s="119"/>
      <c r="AI5" s="97"/>
      <c r="AJ5" s="97"/>
      <c r="AK5" s="97"/>
      <c r="AL5" s="97"/>
      <c r="AM5" s="97"/>
      <c r="AN5" s="97"/>
      <c r="AO5" s="97"/>
      <c r="AP5" s="97"/>
      <c r="AQ5" s="68"/>
      <c r="AR5" s="29"/>
    </row>
    <row r="6" spans="1:46" ht="22.5" customHeight="1" x14ac:dyDescent="0.15">
      <c r="A6" s="28"/>
      <c r="B6" s="135"/>
      <c r="C6" s="137"/>
      <c r="D6" s="138"/>
      <c r="E6" s="138"/>
      <c r="F6" s="138"/>
      <c r="G6" s="138"/>
      <c r="H6" s="138"/>
      <c r="I6" s="138"/>
      <c r="J6" s="138"/>
      <c r="K6" s="138"/>
      <c r="L6" s="138"/>
      <c r="M6" s="61"/>
      <c r="N6" s="60"/>
      <c r="O6" s="108" t="s">
        <v>83</v>
      </c>
      <c r="P6" s="66" t="s">
        <v>45</v>
      </c>
      <c r="Q6" s="66"/>
      <c r="R6" s="84"/>
      <c r="S6" s="66" t="s">
        <v>44</v>
      </c>
      <c r="T6" s="66"/>
      <c r="U6" s="66"/>
      <c r="V6" s="66"/>
      <c r="W6" s="66"/>
      <c r="X6" s="62"/>
      <c r="Y6" s="62"/>
      <c r="Z6" s="61"/>
      <c r="AA6" s="61"/>
      <c r="AB6" s="61"/>
      <c r="AC6" s="61"/>
      <c r="AD6" s="61"/>
      <c r="AE6" s="61"/>
      <c r="AF6" s="61"/>
      <c r="AG6" s="61"/>
      <c r="AH6" s="61"/>
      <c r="AI6" s="61"/>
      <c r="AJ6" s="61"/>
      <c r="AK6" s="62"/>
      <c r="AL6" s="62"/>
      <c r="AM6" s="62"/>
      <c r="AN6" s="62"/>
      <c r="AO6" s="62"/>
      <c r="AP6" s="62"/>
      <c r="AQ6" s="63"/>
      <c r="AR6" s="29"/>
      <c r="AS6" s="29"/>
      <c r="AT6" s="29"/>
    </row>
    <row r="7" spans="1:46" ht="7.5" customHeight="1" x14ac:dyDescent="0.15">
      <c r="A7" s="28"/>
      <c r="B7" s="74"/>
      <c r="C7" s="75"/>
      <c r="D7" s="71"/>
      <c r="E7" s="71"/>
      <c r="F7" s="71"/>
      <c r="G7" s="71"/>
      <c r="H7" s="71"/>
      <c r="I7" s="71"/>
      <c r="J7" s="71"/>
      <c r="K7" s="71"/>
      <c r="L7" s="71"/>
      <c r="M7" s="75"/>
      <c r="N7" s="74"/>
      <c r="O7" s="76"/>
      <c r="P7" s="76"/>
      <c r="Q7" s="76"/>
      <c r="R7" s="76"/>
      <c r="S7" s="76"/>
      <c r="T7" s="76"/>
      <c r="U7" s="76"/>
      <c r="V7" s="76"/>
      <c r="W7" s="76"/>
      <c r="X7" s="77"/>
      <c r="Y7" s="77"/>
      <c r="Z7" s="75"/>
      <c r="AA7" s="75"/>
      <c r="AB7" s="75"/>
      <c r="AC7" s="75"/>
      <c r="AD7" s="75"/>
      <c r="AE7" s="75"/>
      <c r="AF7" s="75"/>
      <c r="AG7" s="75"/>
      <c r="AH7" s="75"/>
      <c r="AI7" s="75"/>
      <c r="AJ7" s="75"/>
      <c r="AK7" s="77"/>
      <c r="AL7" s="77"/>
      <c r="AM7" s="77"/>
      <c r="AN7" s="77"/>
      <c r="AO7" s="77"/>
      <c r="AP7" s="77"/>
      <c r="AQ7" s="78"/>
      <c r="AR7" s="29"/>
      <c r="AS7" s="29"/>
      <c r="AT7" s="29"/>
    </row>
    <row r="8" spans="1:46" ht="7.5" customHeight="1" x14ac:dyDescent="0.15">
      <c r="A8" s="28"/>
      <c r="B8" s="60"/>
      <c r="C8" s="61"/>
      <c r="D8" s="61"/>
      <c r="E8" s="61"/>
      <c r="F8" s="61"/>
      <c r="G8" s="61"/>
      <c r="H8" s="61"/>
      <c r="I8" s="61"/>
      <c r="J8" s="61"/>
      <c r="K8" s="61"/>
      <c r="L8" s="61"/>
      <c r="M8" s="61"/>
      <c r="N8" s="60"/>
      <c r="O8" s="64"/>
      <c r="P8" s="64"/>
      <c r="Q8" s="64"/>
      <c r="R8" s="64"/>
      <c r="S8" s="64"/>
      <c r="T8" s="64"/>
      <c r="U8" s="64"/>
      <c r="V8" s="64"/>
      <c r="W8" s="64"/>
      <c r="X8" s="62"/>
      <c r="Y8" s="62"/>
      <c r="Z8" s="61"/>
      <c r="AA8" s="61"/>
      <c r="AB8" s="61"/>
      <c r="AC8" s="61"/>
      <c r="AD8" s="61"/>
      <c r="AE8" s="61"/>
      <c r="AF8" s="61"/>
      <c r="AG8" s="61"/>
      <c r="AH8" s="61"/>
      <c r="AI8" s="61"/>
      <c r="AJ8" s="61"/>
      <c r="AK8" s="62"/>
      <c r="AL8" s="62"/>
      <c r="AM8" s="62"/>
      <c r="AN8" s="62"/>
      <c r="AO8" s="62"/>
      <c r="AP8" s="62"/>
      <c r="AQ8" s="63"/>
      <c r="AR8" s="29"/>
      <c r="AS8" s="29"/>
      <c r="AT8" s="29"/>
    </row>
    <row r="9" spans="1:46" ht="10.5" customHeight="1" x14ac:dyDescent="0.15">
      <c r="A9" s="28"/>
      <c r="B9" s="135">
        <v>2</v>
      </c>
      <c r="C9" s="136" t="s">
        <v>83</v>
      </c>
      <c r="D9" s="138" t="s">
        <v>37</v>
      </c>
      <c r="E9" s="138"/>
      <c r="F9" s="138"/>
      <c r="G9" s="138"/>
      <c r="H9" s="138"/>
      <c r="I9" s="138"/>
      <c r="J9" s="138"/>
      <c r="K9" s="138"/>
      <c r="L9" s="138"/>
      <c r="M9" s="61"/>
      <c r="N9" s="60"/>
      <c r="O9" s="64"/>
      <c r="P9" s="64"/>
      <c r="Q9" s="64"/>
      <c r="R9" s="64"/>
      <c r="S9" s="64"/>
      <c r="T9" s="64"/>
      <c r="U9" s="64"/>
      <c r="V9" s="64"/>
      <c r="W9" s="64"/>
      <c r="X9" s="62"/>
      <c r="Y9" s="62"/>
      <c r="Z9" s="61"/>
      <c r="AA9" s="61"/>
      <c r="AB9" s="85"/>
      <c r="AC9" s="140" t="s">
        <v>46</v>
      </c>
      <c r="AD9" s="141" t="s">
        <v>53</v>
      </c>
      <c r="AE9" s="141"/>
      <c r="AF9" s="141"/>
      <c r="AG9" s="141"/>
      <c r="AH9" s="141"/>
      <c r="AI9" s="141"/>
      <c r="AJ9" s="141"/>
      <c r="AK9" s="141"/>
      <c r="AL9" s="141"/>
      <c r="AM9" s="142" t="s">
        <v>47</v>
      </c>
      <c r="AN9" s="62"/>
      <c r="AO9" s="62"/>
      <c r="AP9" s="62"/>
      <c r="AQ9" s="63"/>
      <c r="AR9" s="29"/>
      <c r="AS9" s="29"/>
      <c r="AT9" s="29"/>
    </row>
    <row r="10" spans="1:46" ht="19.5" customHeight="1" x14ac:dyDescent="0.15">
      <c r="A10" s="28"/>
      <c r="B10" s="135"/>
      <c r="C10" s="139"/>
      <c r="D10" s="138"/>
      <c r="E10" s="138"/>
      <c r="F10" s="138"/>
      <c r="G10" s="138"/>
      <c r="H10" s="138"/>
      <c r="I10" s="138"/>
      <c r="J10" s="138"/>
      <c r="K10" s="138"/>
      <c r="L10" s="138"/>
      <c r="M10" s="61"/>
      <c r="N10" s="60"/>
      <c r="O10" s="88" t="s">
        <v>52</v>
      </c>
      <c r="P10" s="143"/>
      <c r="Q10" s="143"/>
      <c r="R10" s="65" t="s">
        <v>117</v>
      </c>
      <c r="S10" s="64"/>
      <c r="T10" s="64"/>
      <c r="U10" s="64"/>
      <c r="V10" s="64"/>
      <c r="W10" s="64"/>
      <c r="X10" s="62"/>
      <c r="Y10" s="62"/>
      <c r="Z10" s="61"/>
      <c r="AA10" s="61"/>
      <c r="AB10" s="85"/>
      <c r="AC10" s="140"/>
      <c r="AD10" s="141"/>
      <c r="AE10" s="141"/>
      <c r="AF10" s="141"/>
      <c r="AG10" s="141"/>
      <c r="AH10" s="141"/>
      <c r="AI10" s="141"/>
      <c r="AJ10" s="141"/>
      <c r="AK10" s="141"/>
      <c r="AL10" s="141"/>
      <c r="AM10" s="142"/>
      <c r="AN10" s="66" t="s">
        <v>36</v>
      </c>
      <c r="AO10" s="62"/>
      <c r="AP10" s="62"/>
      <c r="AQ10" s="63"/>
      <c r="AR10" s="29"/>
      <c r="AS10" s="29"/>
      <c r="AT10" s="29"/>
    </row>
    <row r="11" spans="1:46" ht="16.899999999999999" customHeight="1" x14ac:dyDescent="0.15">
      <c r="A11" s="28"/>
      <c r="B11" s="135"/>
      <c r="C11" s="137"/>
      <c r="D11" s="138"/>
      <c r="E11" s="138"/>
      <c r="F11" s="138"/>
      <c r="G11" s="138"/>
      <c r="H11" s="138"/>
      <c r="I11" s="138"/>
      <c r="J11" s="138"/>
      <c r="K11" s="138"/>
      <c r="L11" s="138"/>
      <c r="M11" s="61"/>
      <c r="N11" s="60"/>
      <c r="O11" s="65"/>
      <c r="P11" s="144"/>
      <c r="Q11" s="144"/>
      <c r="R11" s="65"/>
      <c r="S11" s="65"/>
      <c r="T11" s="65"/>
      <c r="U11" s="65"/>
      <c r="V11" s="65"/>
      <c r="W11" s="65"/>
      <c r="X11" s="65"/>
      <c r="Y11" s="65"/>
      <c r="Z11" s="66"/>
      <c r="AA11" s="66"/>
      <c r="AB11" s="85"/>
      <c r="AC11" s="140"/>
      <c r="AD11" s="141"/>
      <c r="AE11" s="141"/>
      <c r="AF11" s="141"/>
      <c r="AG11" s="141"/>
      <c r="AH11" s="141"/>
      <c r="AI11" s="141"/>
      <c r="AJ11" s="141"/>
      <c r="AK11" s="141"/>
      <c r="AL11" s="141"/>
      <c r="AM11" s="142"/>
      <c r="AN11" s="67"/>
      <c r="AO11" s="67"/>
      <c r="AP11" s="67"/>
      <c r="AQ11" s="68"/>
      <c r="AR11" s="118"/>
      <c r="AS11" s="118"/>
      <c r="AT11" s="29"/>
    </row>
    <row r="12" spans="1:46" ht="7.5" customHeight="1" x14ac:dyDescent="0.15">
      <c r="A12" s="28"/>
      <c r="B12" s="74"/>
      <c r="C12" s="75"/>
      <c r="D12" s="75"/>
      <c r="E12" s="75"/>
      <c r="F12" s="75"/>
      <c r="G12" s="75"/>
      <c r="H12" s="75"/>
      <c r="I12" s="75"/>
      <c r="J12" s="75"/>
      <c r="K12" s="75"/>
      <c r="L12" s="75"/>
      <c r="M12" s="75"/>
      <c r="N12" s="74"/>
      <c r="O12" s="79"/>
      <c r="P12" s="79"/>
      <c r="Q12" s="79"/>
      <c r="R12" s="79"/>
      <c r="S12" s="79"/>
      <c r="T12" s="79"/>
      <c r="U12" s="79"/>
      <c r="V12" s="79"/>
      <c r="W12" s="79"/>
      <c r="X12" s="79"/>
      <c r="Y12" s="79"/>
      <c r="Z12" s="80"/>
      <c r="AA12" s="80"/>
      <c r="AB12" s="79"/>
      <c r="AC12" s="80"/>
      <c r="AD12" s="80"/>
      <c r="AE12" s="80"/>
      <c r="AF12" s="80"/>
      <c r="AG12" s="80"/>
      <c r="AH12" s="80"/>
      <c r="AI12" s="80"/>
      <c r="AJ12" s="80"/>
      <c r="AK12" s="81"/>
      <c r="AL12" s="81"/>
      <c r="AM12" s="80"/>
      <c r="AN12" s="81"/>
      <c r="AO12" s="81"/>
      <c r="AP12" s="81"/>
      <c r="AQ12" s="73"/>
      <c r="AR12" s="118"/>
      <c r="AS12" s="118"/>
      <c r="AT12" s="29"/>
    </row>
    <row r="13" spans="1:46" ht="7.5" customHeight="1" x14ac:dyDescent="0.15">
      <c r="A13" s="28"/>
      <c r="B13" s="60"/>
      <c r="C13" s="61"/>
      <c r="D13" s="61"/>
      <c r="E13" s="61"/>
      <c r="F13" s="61"/>
      <c r="G13" s="61"/>
      <c r="H13" s="61"/>
      <c r="I13" s="61"/>
      <c r="J13" s="61"/>
      <c r="K13" s="61"/>
      <c r="L13" s="61"/>
      <c r="M13" s="61"/>
      <c r="N13" s="60"/>
      <c r="O13" s="65"/>
      <c r="P13" s="65"/>
      <c r="Q13" s="65"/>
      <c r="R13" s="65"/>
      <c r="S13" s="65"/>
      <c r="T13" s="65"/>
      <c r="U13" s="65"/>
      <c r="V13" s="65"/>
      <c r="W13" s="65"/>
      <c r="X13" s="65"/>
      <c r="Y13" s="65"/>
      <c r="Z13" s="66"/>
      <c r="AA13" s="66"/>
      <c r="AB13" s="65"/>
      <c r="AC13" s="66"/>
      <c r="AD13" s="66"/>
      <c r="AE13" s="66"/>
      <c r="AF13" s="66"/>
      <c r="AG13" s="66"/>
      <c r="AH13" s="66"/>
      <c r="AI13" s="66"/>
      <c r="AJ13" s="66"/>
      <c r="AK13" s="67"/>
      <c r="AL13" s="67"/>
      <c r="AM13" s="66"/>
      <c r="AN13" s="67"/>
      <c r="AO13" s="67"/>
      <c r="AP13" s="67"/>
      <c r="AQ13" s="68"/>
      <c r="AR13" s="118"/>
      <c r="AS13" s="118"/>
      <c r="AT13" s="29"/>
    </row>
    <row r="14" spans="1:46" ht="10.5" customHeight="1" x14ac:dyDescent="0.15">
      <c r="A14" s="28"/>
      <c r="B14" s="135">
        <v>3</v>
      </c>
      <c r="C14" s="136" t="s">
        <v>83</v>
      </c>
      <c r="D14" s="138" t="s">
        <v>113</v>
      </c>
      <c r="E14" s="138"/>
      <c r="F14" s="138"/>
      <c r="G14" s="138"/>
      <c r="H14" s="138"/>
      <c r="I14" s="138"/>
      <c r="J14" s="138"/>
      <c r="K14" s="138"/>
      <c r="L14" s="138"/>
      <c r="M14" s="61"/>
      <c r="N14" s="60"/>
      <c r="O14" s="64"/>
      <c r="P14" s="64"/>
      <c r="Q14" s="64"/>
      <c r="R14" s="64"/>
      <c r="S14" s="64"/>
      <c r="T14" s="64"/>
      <c r="U14" s="64"/>
      <c r="V14" s="64"/>
      <c r="W14" s="64"/>
      <c r="X14" s="62"/>
      <c r="Y14" s="62"/>
      <c r="Z14" s="61"/>
      <c r="AA14" s="61"/>
      <c r="AB14" s="85"/>
      <c r="AC14" s="140" t="s">
        <v>46</v>
      </c>
      <c r="AD14" s="141" t="s">
        <v>54</v>
      </c>
      <c r="AE14" s="141"/>
      <c r="AF14" s="141"/>
      <c r="AG14" s="141"/>
      <c r="AH14" s="141"/>
      <c r="AI14" s="141"/>
      <c r="AJ14" s="141"/>
      <c r="AK14" s="141"/>
      <c r="AL14" s="141"/>
      <c r="AM14" s="142" t="s">
        <v>47</v>
      </c>
      <c r="AN14" s="62"/>
      <c r="AO14" s="62"/>
      <c r="AP14" s="62"/>
      <c r="AQ14" s="63"/>
      <c r="AR14" s="29"/>
      <c r="AS14" s="29"/>
      <c r="AT14" s="29"/>
    </row>
    <row r="15" spans="1:46" ht="19.5" customHeight="1" x14ac:dyDescent="0.15">
      <c r="A15" s="28"/>
      <c r="B15" s="135"/>
      <c r="C15" s="139"/>
      <c r="D15" s="138"/>
      <c r="E15" s="138"/>
      <c r="F15" s="138"/>
      <c r="G15" s="138"/>
      <c r="H15" s="138"/>
      <c r="I15" s="138"/>
      <c r="J15" s="138"/>
      <c r="K15" s="138"/>
      <c r="L15" s="138"/>
      <c r="M15" s="61"/>
      <c r="N15" s="60"/>
      <c r="O15" s="88" t="s">
        <v>52</v>
      </c>
      <c r="P15" s="143"/>
      <c r="Q15" s="143"/>
      <c r="R15" s="65" t="s">
        <v>115</v>
      </c>
      <c r="S15" s="64"/>
      <c r="T15" s="64"/>
      <c r="U15" s="64"/>
      <c r="V15" s="64"/>
      <c r="W15" s="64"/>
      <c r="X15" s="62"/>
      <c r="Y15" s="62"/>
      <c r="Z15" s="61"/>
      <c r="AA15" s="61"/>
      <c r="AB15" s="85"/>
      <c r="AC15" s="140"/>
      <c r="AD15" s="141"/>
      <c r="AE15" s="141"/>
      <c r="AF15" s="141"/>
      <c r="AG15" s="141"/>
      <c r="AH15" s="141"/>
      <c r="AI15" s="141"/>
      <c r="AJ15" s="141"/>
      <c r="AK15" s="141"/>
      <c r="AL15" s="141"/>
      <c r="AM15" s="142"/>
      <c r="AN15" s="66" t="s">
        <v>36</v>
      </c>
      <c r="AO15" s="62"/>
      <c r="AP15" s="62"/>
      <c r="AQ15" s="63"/>
      <c r="AR15" s="29"/>
      <c r="AS15" s="29"/>
      <c r="AT15" s="29"/>
    </row>
    <row r="16" spans="1:46" ht="16.899999999999999" customHeight="1" x14ac:dyDescent="0.15">
      <c r="A16" s="28"/>
      <c r="B16" s="135"/>
      <c r="C16" s="137"/>
      <c r="D16" s="138"/>
      <c r="E16" s="138"/>
      <c r="F16" s="138"/>
      <c r="G16" s="138"/>
      <c r="H16" s="138"/>
      <c r="I16" s="138"/>
      <c r="J16" s="138"/>
      <c r="K16" s="138"/>
      <c r="L16" s="138"/>
      <c r="M16" s="61"/>
      <c r="N16" s="60"/>
      <c r="O16" s="65"/>
      <c r="P16" s="144"/>
      <c r="Q16" s="144"/>
      <c r="R16" s="65"/>
      <c r="S16" s="65"/>
      <c r="T16" s="65"/>
      <c r="U16" s="65"/>
      <c r="V16" s="65"/>
      <c r="W16" s="65"/>
      <c r="X16" s="65"/>
      <c r="Y16" s="65"/>
      <c r="Z16" s="66"/>
      <c r="AA16" s="66"/>
      <c r="AB16" s="85"/>
      <c r="AC16" s="140"/>
      <c r="AD16" s="141"/>
      <c r="AE16" s="141"/>
      <c r="AF16" s="141"/>
      <c r="AG16" s="141"/>
      <c r="AH16" s="141"/>
      <c r="AI16" s="141"/>
      <c r="AJ16" s="141"/>
      <c r="AK16" s="141"/>
      <c r="AL16" s="141"/>
      <c r="AM16" s="142"/>
      <c r="AN16" s="67"/>
      <c r="AO16" s="67"/>
      <c r="AP16" s="67"/>
      <c r="AQ16" s="68"/>
      <c r="AR16" s="118"/>
      <c r="AS16" s="118"/>
      <c r="AT16" s="29"/>
    </row>
    <row r="17" spans="1:46" ht="7.5" customHeight="1" x14ac:dyDescent="0.15">
      <c r="A17" s="28"/>
      <c r="B17" s="69"/>
      <c r="C17" s="70"/>
      <c r="D17" s="70"/>
      <c r="E17" s="70"/>
      <c r="F17" s="70"/>
      <c r="G17" s="70"/>
      <c r="H17" s="70"/>
      <c r="I17" s="70"/>
      <c r="J17" s="70"/>
      <c r="K17" s="70"/>
      <c r="L17" s="70"/>
      <c r="M17" s="71"/>
      <c r="N17" s="83"/>
      <c r="O17" s="71"/>
      <c r="P17" s="71"/>
      <c r="Q17" s="71"/>
      <c r="R17" s="71"/>
      <c r="S17" s="71"/>
      <c r="T17" s="71"/>
      <c r="U17" s="71"/>
      <c r="V17" s="71"/>
      <c r="W17" s="71"/>
      <c r="X17" s="71"/>
      <c r="Y17" s="71"/>
      <c r="Z17" s="71"/>
      <c r="AA17" s="71"/>
      <c r="AB17" s="71"/>
      <c r="AC17" s="71"/>
      <c r="AD17" s="71"/>
      <c r="AE17" s="71"/>
      <c r="AF17" s="71"/>
      <c r="AG17" s="71"/>
      <c r="AH17" s="71"/>
      <c r="AI17" s="72"/>
      <c r="AJ17" s="72"/>
      <c r="AK17" s="72"/>
      <c r="AL17" s="72"/>
      <c r="AM17" s="72"/>
      <c r="AN17" s="72"/>
      <c r="AO17" s="72"/>
      <c r="AP17" s="72"/>
      <c r="AQ17" s="73"/>
      <c r="AR17" s="29"/>
    </row>
    <row r="18" spans="1:46" ht="20.25" customHeight="1" x14ac:dyDescent="0.15">
      <c r="A18" s="28"/>
      <c r="B18" s="28" t="s">
        <v>85</v>
      </c>
      <c r="C18" s="28"/>
      <c r="D18" s="28"/>
      <c r="E18" s="28"/>
      <c r="F18" s="28"/>
      <c r="G18" s="28"/>
      <c r="H18" s="28"/>
      <c r="I18" s="28"/>
      <c r="J18" s="28"/>
      <c r="K18" s="28"/>
      <c r="L18" s="28"/>
      <c r="M18" s="89"/>
      <c r="N18" s="117"/>
      <c r="O18" s="117"/>
      <c r="P18" s="117"/>
      <c r="Q18" s="117"/>
      <c r="R18" s="117"/>
      <c r="S18" s="117"/>
      <c r="T18" s="117"/>
      <c r="U18" s="117"/>
      <c r="V18" s="117"/>
      <c r="W18" s="117"/>
      <c r="X18" s="117"/>
      <c r="Y18" s="117"/>
      <c r="Z18" s="117"/>
      <c r="AA18" s="117"/>
      <c r="AB18" s="117"/>
      <c r="AC18" s="117"/>
      <c r="AD18" s="117"/>
      <c r="AE18" s="117"/>
      <c r="AF18" s="117"/>
      <c r="AG18" s="117"/>
      <c r="AH18" s="117"/>
      <c r="AI18" s="118"/>
      <c r="AJ18" s="118"/>
      <c r="AK18" s="118"/>
      <c r="AL18" s="118"/>
      <c r="AM18" s="118"/>
      <c r="AN18" s="118"/>
      <c r="AO18" s="118"/>
      <c r="AP18" s="118"/>
      <c r="AQ18" s="118"/>
      <c r="AR18" s="29"/>
    </row>
    <row r="19" spans="1:46" ht="35.25" customHeight="1" x14ac:dyDescent="0.15">
      <c r="A19" s="28"/>
      <c r="B19" s="28"/>
      <c r="C19" s="28"/>
      <c r="D19" s="28"/>
      <c r="E19" s="28"/>
      <c r="F19" s="28"/>
      <c r="G19" s="28"/>
      <c r="H19" s="28"/>
      <c r="I19" s="28"/>
      <c r="J19" s="28"/>
      <c r="K19" s="28"/>
      <c r="L19" s="28"/>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8"/>
      <c r="AJ19" s="118"/>
      <c r="AK19" s="118"/>
      <c r="AL19" s="118"/>
      <c r="AM19" s="118"/>
      <c r="AN19" s="118"/>
      <c r="AO19" s="118"/>
      <c r="AP19" s="118"/>
      <c r="AQ19" s="118"/>
      <c r="AR19" s="29"/>
    </row>
    <row r="20" spans="1:46" ht="15" customHeight="1" x14ac:dyDescent="0.15">
      <c r="A20" s="28"/>
      <c r="B20" s="28" t="s">
        <v>1</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9"/>
    </row>
    <row r="21" spans="1:46" ht="22.5" customHeight="1" x14ac:dyDescent="0.15">
      <c r="A21" s="28"/>
      <c r="B21" s="156" t="s">
        <v>55</v>
      </c>
      <c r="C21" s="157"/>
      <c r="D21" s="157"/>
      <c r="E21" s="157"/>
      <c r="F21" s="157"/>
      <c r="G21" s="157"/>
      <c r="H21" s="158"/>
      <c r="I21" s="159" t="s">
        <v>61</v>
      </c>
      <c r="J21" s="159"/>
      <c r="K21" s="159"/>
      <c r="L21" s="159"/>
      <c r="M21" s="159"/>
      <c r="N21" s="159"/>
      <c r="O21" s="159"/>
      <c r="P21" s="159"/>
      <c r="Q21" s="159"/>
      <c r="R21" s="159"/>
      <c r="S21" s="159"/>
      <c r="T21" s="159"/>
      <c r="U21" s="156" t="s">
        <v>63</v>
      </c>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8"/>
      <c r="AR21" s="29"/>
      <c r="AS21" s="31"/>
    </row>
    <row r="22" spans="1:46" ht="30" customHeight="1" x14ac:dyDescent="0.15">
      <c r="A22" s="28"/>
      <c r="B22" s="160"/>
      <c r="C22" s="161"/>
      <c r="D22" s="161"/>
      <c r="E22" s="161"/>
      <c r="F22" s="161"/>
      <c r="G22" s="161"/>
      <c r="H22" s="162"/>
      <c r="I22" s="169" t="s">
        <v>23</v>
      </c>
      <c r="J22" s="169"/>
      <c r="K22" s="169"/>
      <c r="L22" s="169"/>
      <c r="M22" s="170"/>
      <c r="N22" s="170"/>
      <c r="O22" s="170"/>
      <c r="P22" s="170"/>
      <c r="Q22" s="170"/>
      <c r="R22" s="170"/>
      <c r="S22" s="170"/>
      <c r="T22" s="170"/>
      <c r="U22" s="171" t="s">
        <v>24</v>
      </c>
      <c r="V22" s="172"/>
      <c r="W22" s="172"/>
      <c r="X22" s="175"/>
      <c r="Y22" s="175"/>
      <c r="Z22" s="175"/>
      <c r="AA22" s="175"/>
      <c r="AB22" s="175"/>
      <c r="AC22" s="175"/>
      <c r="AD22" s="175"/>
      <c r="AE22" s="175"/>
      <c r="AF22" s="175"/>
      <c r="AG22" s="175"/>
      <c r="AH22" s="175"/>
      <c r="AI22" s="175"/>
      <c r="AJ22" s="175"/>
      <c r="AK22" s="175"/>
      <c r="AL22" s="175"/>
      <c r="AM22" s="175"/>
      <c r="AN22" s="175"/>
      <c r="AO22" s="175"/>
      <c r="AP22" s="175"/>
      <c r="AQ22" s="176"/>
      <c r="AR22" s="29"/>
      <c r="AT22" s="32"/>
    </row>
    <row r="23" spans="1:46" ht="30" customHeight="1" x14ac:dyDescent="0.15">
      <c r="A23" s="28"/>
      <c r="B23" s="163"/>
      <c r="C23" s="164"/>
      <c r="D23" s="164"/>
      <c r="E23" s="164"/>
      <c r="F23" s="164"/>
      <c r="G23" s="164"/>
      <c r="H23" s="165"/>
      <c r="I23" s="179" t="s">
        <v>22</v>
      </c>
      <c r="J23" s="179"/>
      <c r="K23" s="179"/>
      <c r="L23" s="179"/>
      <c r="M23" s="204"/>
      <c r="N23" s="204"/>
      <c r="O23" s="204"/>
      <c r="P23" s="204"/>
      <c r="Q23" s="204"/>
      <c r="R23" s="205"/>
      <c r="S23" s="205"/>
      <c r="T23" s="205"/>
      <c r="U23" s="173"/>
      <c r="V23" s="174"/>
      <c r="W23" s="174"/>
      <c r="X23" s="177"/>
      <c r="Y23" s="177"/>
      <c r="Z23" s="177"/>
      <c r="AA23" s="177"/>
      <c r="AB23" s="177"/>
      <c r="AC23" s="177"/>
      <c r="AD23" s="177"/>
      <c r="AE23" s="177"/>
      <c r="AF23" s="177"/>
      <c r="AG23" s="177"/>
      <c r="AH23" s="177"/>
      <c r="AI23" s="177"/>
      <c r="AJ23" s="177"/>
      <c r="AK23" s="177"/>
      <c r="AL23" s="177"/>
      <c r="AM23" s="177"/>
      <c r="AN23" s="177"/>
      <c r="AO23" s="177"/>
      <c r="AP23" s="177"/>
      <c r="AQ23" s="178"/>
      <c r="AR23" s="29"/>
      <c r="AT23" s="32"/>
    </row>
    <row r="24" spans="1:46" ht="30" customHeight="1" x14ac:dyDescent="0.15">
      <c r="A24" s="28"/>
      <c r="B24" s="163"/>
      <c r="C24" s="164"/>
      <c r="D24" s="164"/>
      <c r="E24" s="164"/>
      <c r="F24" s="164"/>
      <c r="G24" s="164"/>
      <c r="H24" s="165"/>
      <c r="I24" s="179" t="s">
        <v>21</v>
      </c>
      <c r="J24" s="179"/>
      <c r="K24" s="179"/>
      <c r="L24" s="179"/>
      <c r="M24" s="204"/>
      <c r="N24" s="204"/>
      <c r="O24" s="204"/>
      <c r="P24" s="204"/>
      <c r="Q24" s="204"/>
      <c r="R24" s="93" t="s">
        <v>62</v>
      </c>
      <c r="S24" s="206" t="s">
        <v>83</v>
      </c>
      <c r="T24" s="207"/>
      <c r="U24" s="145" t="s">
        <v>25</v>
      </c>
      <c r="V24" s="146"/>
      <c r="W24" s="146"/>
      <c r="X24" s="149"/>
      <c r="Y24" s="149"/>
      <c r="Z24" s="149"/>
      <c r="AA24" s="149"/>
      <c r="AB24" s="149"/>
      <c r="AC24" s="149"/>
      <c r="AD24" s="149"/>
      <c r="AE24" s="149"/>
      <c r="AF24" s="149"/>
      <c r="AG24" s="149"/>
      <c r="AH24" s="149"/>
      <c r="AI24" s="149"/>
      <c r="AJ24" s="149"/>
      <c r="AK24" s="149"/>
      <c r="AL24" s="149"/>
      <c r="AM24" s="149"/>
      <c r="AN24" s="149"/>
      <c r="AO24" s="149"/>
      <c r="AP24" s="149"/>
      <c r="AQ24" s="150"/>
      <c r="AR24" s="29"/>
      <c r="AT24" s="32"/>
    </row>
    <row r="25" spans="1:46" ht="30" customHeight="1" x14ac:dyDescent="0.15">
      <c r="A25" s="28"/>
      <c r="B25" s="166"/>
      <c r="C25" s="167"/>
      <c r="D25" s="167"/>
      <c r="E25" s="167"/>
      <c r="F25" s="167"/>
      <c r="G25" s="167"/>
      <c r="H25" s="168"/>
      <c r="I25" s="94" t="s">
        <v>64</v>
      </c>
      <c r="J25" s="95"/>
      <c r="K25" s="95"/>
      <c r="L25" s="96"/>
      <c r="M25" s="153"/>
      <c r="N25" s="154"/>
      <c r="O25" s="154"/>
      <c r="P25" s="154"/>
      <c r="Q25" s="154"/>
      <c r="R25" s="154"/>
      <c r="S25" s="154"/>
      <c r="T25" s="155"/>
      <c r="U25" s="147"/>
      <c r="V25" s="148"/>
      <c r="W25" s="148"/>
      <c r="X25" s="151"/>
      <c r="Y25" s="151"/>
      <c r="Z25" s="151"/>
      <c r="AA25" s="151"/>
      <c r="AB25" s="151"/>
      <c r="AC25" s="151"/>
      <c r="AD25" s="151"/>
      <c r="AE25" s="151"/>
      <c r="AF25" s="151"/>
      <c r="AG25" s="151"/>
      <c r="AH25" s="151"/>
      <c r="AI25" s="151"/>
      <c r="AJ25" s="151"/>
      <c r="AK25" s="151"/>
      <c r="AL25" s="151"/>
      <c r="AM25" s="151"/>
      <c r="AN25" s="151"/>
      <c r="AO25" s="151"/>
      <c r="AP25" s="151"/>
      <c r="AQ25" s="152"/>
      <c r="AR25" s="29"/>
    </row>
    <row r="26" spans="1:46" ht="15" customHeight="1" x14ac:dyDescent="0.15">
      <c r="A26" s="28"/>
      <c r="B26" s="26" t="s">
        <v>56</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9"/>
    </row>
    <row r="27" spans="1:46" ht="15" customHeight="1" x14ac:dyDescent="0.15">
      <c r="A27" s="28"/>
      <c r="B27" s="26" t="s">
        <v>57</v>
      </c>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9"/>
    </row>
    <row r="28" spans="1:46" ht="15" customHeight="1" x14ac:dyDescent="0.15">
      <c r="A28" s="28"/>
      <c r="B28" s="26" t="s">
        <v>58</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9"/>
    </row>
    <row r="29" spans="1:46" ht="15" customHeight="1" x14ac:dyDescent="0.15">
      <c r="A29" s="28"/>
      <c r="B29" s="26" t="s">
        <v>59</v>
      </c>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9"/>
    </row>
    <row r="30" spans="1:46" ht="15" customHeight="1" x14ac:dyDescent="0.15">
      <c r="A30" s="28"/>
      <c r="B30" s="26" t="s">
        <v>60</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9"/>
    </row>
    <row r="31" spans="1:46" ht="9" customHeight="1" x14ac:dyDescent="0.15">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9"/>
    </row>
    <row r="32" spans="1:46" ht="15" customHeight="1" x14ac:dyDescent="0.15">
      <c r="A32" s="28"/>
      <c r="B32" s="28" t="s">
        <v>2</v>
      </c>
      <c r="C32" s="28"/>
      <c r="D32" s="28"/>
      <c r="E32" s="33" t="s">
        <v>9</v>
      </c>
      <c r="F32" s="220">
        <v>45017</v>
      </c>
      <c r="G32" s="220"/>
      <c r="H32" s="220"/>
      <c r="I32" s="220"/>
      <c r="J32" s="220"/>
      <c r="K32" s="220"/>
      <c r="L32" s="34" t="s">
        <v>10</v>
      </c>
      <c r="M32" s="220">
        <v>45382</v>
      </c>
      <c r="N32" s="220"/>
      <c r="O32" s="220"/>
      <c r="P32" s="220"/>
      <c r="Q32" s="220"/>
      <c r="R32" s="35" t="s">
        <v>11</v>
      </c>
      <c r="S32" s="35"/>
      <c r="T32" s="35"/>
      <c r="U32" s="35"/>
      <c r="V32" s="35"/>
      <c r="W32" s="28"/>
      <c r="X32" s="28"/>
      <c r="Y32" s="28"/>
      <c r="Z32" s="28"/>
      <c r="AA32" s="28"/>
      <c r="AB32" s="28"/>
      <c r="AC32" s="28"/>
      <c r="AD32" s="28"/>
      <c r="AE32" s="28"/>
      <c r="AF32" s="28"/>
      <c r="AG32" s="28"/>
      <c r="AH32" s="28"/>
      <c r="AI32" s="28"/>
      <c r="AJ32" s="28"/>
      <c r="AK32" s="28"/>
      <c r="AL32" s="28"/>
      <c r="AM32" s="28"/>
      <c r="AN32" s="28"/>
      <c r="AO32" s="28"/>
      <c r="AP32" s="28"/>
      <c r="AQ32" s="28"/>
      <c r="AR32" s="29"/>
    </row>
    <row r="33" spans="1:52" ht="15" customHeight="1" x14ac:dyDescent="0.15">
      <c r="A33" s="28"/>
      <c r="B33" s="180" t="s">
        <v>3</v>
      </c>
      <c r="C33" s="183" t="s">
        <v>4</v>
      </c>
      <c r="D33" s="184"/>
      <c r="E33" s="184"/>
      <c r="F33" s="185"/>
      <c r="G33" s="192" t="s">
        <v>42</v>
      </c>
      <c r="H33" s="193"/>
      <c r="I33" s="193"/>
      <c r="J33" s="193"/>
      <c r="K33" s="193"/>
      <c r="L33" s="194"/>
      <c r="M33" s="192" t="s">
        <v>81</v>
      </c>
      <c r="N33" s="184"/>
      <c r="O33" s="184"/>
      <c r="P33" s="185"/>
      <c r="Q33" s="183" t="s">
        <v>5</v>
      </c>
      <c r="R33" s="184"/>
      <c r="S33" s="184"/>
      <c r="T33" s="185"/>
      <c r="U33" s="208" t="s">
        <v>84</v>
      </c>
      <c r="V33" s="209"/>
      <c r="W33" s="209"/>
      <c r="X33" s="209"/>
      <c r="Y33" s="209"/>
      <c r="Z33" s="209"/>
      <c r="AA33" s="209"/>
      <c r="AB33" s="209"/>
      <c r="AC33" s="209"/>
      <c r="AD33" s="210"/>
      <c r="AE33" s="183" t="s">
        <v>6</v>
      </c>
      <c r="AF33" s="184"/>
      <c r="AG33" s="184"/>
      <c r="AH33" s="184"/>
      <c r="AI33" s="184"/>
      <c r="AJ33" s="36"/>
      <c r="AK33" s="36"/>
      <c r="AL33" s="36"/>
      <c r="AM33" s="37"/>
      <c r="AN33" s="211" t="s">
        <v>41</v>
      </c>
      <c r="AO33" s="212"/>
      <c r="AP33" s="212"/>
      <c r="AQ33" s="213"/>
      <c r="AR33" s="29"/>
      <c r="AT33" s="38"/>
    </row>
    <row r="34" spans="1:52" ht="15" customHeight="1" x14ac:dyDescent="0.15">
      <c r="A34" s="28"/>
      <c r="B34" s="181"/>
      <c r="C34" s="186"/>
      <c r="D34" s="187"/>
      <c r="E34" s="187"/>
      <c r="F34" s="188"/>
      <c r="G34" s="195"/>
      <c r="H34" s="196"/>
      <c r="I34" s="196"/>
      <c r="J34" s="196"/>
      <c r="K34" s="196"/>
      <c r="L34" s="197"/>
      <c r="M34" s="195"/>
      <c r="N34" s="187"/>
      <c r="O34" s="187"/>
      <c r="P34" s="188"/>
      <c r="Q34" s="201"/>
      <c r="R34" s="202"/>
      <c r="S34" s="202"/>
      <c r="T34" s="203"/>
      <c r="U34" s="98"/>
      <c r="V34" s="99"/>
      <c r="W34" s="101" t="str">
        <f>IF($C$5="✔","☑","")</f>
        <v>☑</v>
      </c>
      <c r="X34" s="99"/>
      <c r="Y34" s="101" t="str">
        <f>IF($C$9="✔","☑","")</f>
        <v/>
      </c>
      <c r="Z34" s="99"/>
      <c r="AA34" s="99"/>
      <c r="AB34" s="101" t="str">
        <f>IF($C$14="✔","☑","")</f>
        <v/>
      </c>
      <c r="AC34" s="99"/>
      <c r="AD34" s="102"/>
      <c r="AE34" s="186"/>
      <c r="AF34" s="187"/>
      <c r="AG34" s="187"/>
      <c r="AH34" s="187"/>
      <c r="AI34" s="187"/>
      <c r="AJ34" s="8"/>
      <c r="AK34" s="8"/>
      <c r="AL34" s="8"/>
      <c r="AM34" s="86"/>
      <c r="AN34" s="214"/>
      <c r="AO34" s="215"/>
      <c r="AP34" s="215"/>
      <c r="AQ34" s="216"/>
      <c r="AR34" s="29"/>
      <c r="AT34" s="38"/>
    </row>
    <row r="35" spans="1:52" ht="15" customHeight="1" x14ac:dyDescent="0.15">
      <c r="A35" s="28"/>
      <c r="B35" s="181"/>
      <c r="C35" s="186"/>
      <c r="D35" s="187"/>
      <c r="E35" s="187"/>
      <c r="F35" s="188"/>
      <c r="G35" s="195"/>
      <c r="H35" s="196"/>
      <c r="I35" s="196"/>
      <c r="J35" s="196"/>
      <c r="K35" s="196"/>
      <c r="L35" s="197"/>
      <c r="M35" s="186"/>
      <c r="N35" s="187"/>
      <c r="O35" s="187"/>
      <c r="P35" s="188"/>
      <c r="Q35" s="217" t="s">
        <v>18</v>
      </c>
      <c r="R35" s="218"/>
      <c r="S35" s="218"/>
      <c r="T35" s="219"/>
      <c r="U35" s="195" t="s">
        <v>38</v>
      </c>
      <c r="V35" s="196"/>
      <c r="W35" s="196"/>
      <c r="X35" s="196"/>
      <c r="Y35" s="197"/>
      <c r="Z35" s="195" t="s">
        <v>39</v>
      </c>
      <c r="AA35" s="196"/>
      <c r="AB35" s="196"/>
      <c r="AC35" s="196"/>
      <c r="AD35" s="197"/>
      <c r="AE35" s="186"/>
      <c r="AF35" s="187"/>
      <c r="AG35" s="187"/>
      <c r="AH35" s="187"/>
      <c r="AI35" s="187"/>
      <c r="AJ35" s="183" t="s">
        <v>34</v>
      </c>
      <c r="AK35" s="184"/>
      <c r="AL35" s="184"/>
      <c r="AM35" s="185"/>
      <c r="AN35" s="195" t="s">
        <v>40</v>
      </c>
      <c r="AO35" s="196"/>
      <c r="AP35" s="196"/>
      <c r="AQ35" s="197"/>
      <c r="AR35" s="29"/>
      <c r="AT35" s="38"/>
      <c r="AU35" s="132" t="s">
        <v>112</v>
      </c>
      <c r="AV35" s="132"/>
      <c r="AW35" s="132"/>
      <c r="AX35" s="132"/>
      <c r="AY35" s="132"/>
      <c r="AZ35" s="132"/>
    </row>
    <row r="36" spans="1:52" ht="15" customHeight="1" x14ac:dyDescent="0.15">
      <c r="A36" s="28"/>
      <c r="B36" s="182"/>
      <c r="C36" s="189"/>
      <c r="D36" s="190"/>
      <c r="E36" s="190"/>
      <c r="F36" s="191"/>
      <c r="G36" s="198"/>
      <c r="H36" s="199"/>
      <c r="I36" s="199"/>
      <c r="J36" s="199"/>
      <c r="K36" s="199"/>
      <c r="L36" s="200"/>
      <c r="M36" s="189"/>
      <c r="N36" s="190"/>
      <c r="O36" s="190"/>
      <c r="P36" s="191"/>
      <c r="Q36" s="189"/>
      <c r="R36" s="190"/>
      <c r="S36" s="190"/>
      <c r="T36" s="191"/>
      <c r="U36" s="198"/>
      <c r="V36" s="199"/>
      <c r="W36" s="199"/>
      <c r="X36" s="199"/>
      <c r="Y36" s="200"/>
      <c r="Z36" s="198"/>
      <c r="AA36" s="199"/>
      <c r="AB36" s="199"/>
      <c r="AC36" s="199"/>
      <c r="AD36" s="200"/>
      <c r="AE36" s="189"/>
      <c r="AF36" s="190"/>
      <c r="AG36" s="190"/>
      <c r="AH36" s="190"/>
      <c r="AI36" s="190"/>
      <c r="AJ36" s="189"/>
      <c r="AK36" s="190"/>
      <c r="AL36" s="190"/>
      <c r="AM36" s="191"/>
      <c r="AN36" s="198"/>
      <c r="AO36" s="199"/>
      <c r="AP36" s="199"/>
      <c r="AQ36" s="200"/>
      <c r="AR36" s="29"/>
      <c r="AT36" s="38"/>
      <c r="AU36" s="132"/>
      <c r="AV36" s="132"/>
      <c r="AW36" s="132"/>
      <c r="AX36" s="132"/>
      <c r="AY36" s="132"/>
      <c r="AZ36" s="132"/>
    </row>
    <row r="37" spans="1:52" ht="15.75" customHeight="1" x14ac:dyDescent="0.15">
      <c r="A37" s="28"/>
      <c r="B37" s="180">
        <v>1</v>
      </c>
      <c r="C37" s="221"/>
      <c r="D37" s="222"/>
      <c r="E37" s="222"/>
      <c r="F37" s="223"/>
      <c r="G37" s="227" t="s">
        <v>15</v>
      </c>
      <c r="H37" s="228"/>
      <c r="I37" s="228"/>
      <c r="J37" s="228"/>
      <c r="K37" s="228"/>
      <c r="L37" s="229"/>
      <c r="M37" s="2"/>
      <c r="N37" s="14"/>
      <c r="O37" s="14"/>
      <c r="P37" s="14"/>
      <c r="Q37" s="230"/>
      <c r="R37" s="231"/>
      <c r="S37" s="231"/>
      <c r="T37" s="232"/>
      <c r="U37" s="239"/>
      <c r="V37" s="240"/>
      <c r="W37" s="240"/>
      <c r="X37" s="240"/>
      <c r="Y37" s="241"/>
      <c r="Z37" s="2"/>
      <c r="AA37" s="14"/>
      <c r="AB37" s="14"/>
      <c r="AC37" s="14"/>
      <c r="AD37" s="15"/>
      <c r="AE37" s="13" t="s">
        <v>27</v>
      </c>
      <c r="AF37" s="3"/>
      <c r="AG37" s="3"/>
      <c r="AH37" s="3"/>
      <c r="AI37" s="4"/>
      <c r="AJ37" s="242">
        <f>MIN(AF38,AF40,AF43)</f>
        <v>0</v>
      </c>
      <c r="AK37" s="243"/>
      <c r="AL37" s="243"/>
      <c r="AM37" s="185" t="s">
        <v>8</v>
      </c>
      <c r="AN37" s="276"/>
      <c r="AO37" s="277"/>
      <c r="AP37" s="277"/>
      <c r="AQ37" s="278"/>
      <c r="AR37" s="29"/>
    </row>
    <row r="38" spans="1:52" ht="15.75" customHeight="1" x14ac:dyDescent="0.15">
      <c r="A38" s="28"/>
      <c r="B38" s="181"/>
      <c r="C38" s="224"/>
      <c r="D38" s="225"/>
      <c r="E38" s="225"/>
      <c r="F38" s="226"/>
      <c r="G38" s="273"/>
      <c r="H38" s="274"/>
      <c r="I38" s="274"/>
      <c r="J38" s="274"/>
      <c r="K38" s="274"/>
      <c r="L38" s="275"/>
      <c r="M38" s="5" t="s">
        <v>12</v>
      </c>
      <c r="N38" s="8" t="str">
        <f>IF($G$38="","",DATEDIF(G38,$M$32,"m")+1)</f>
        <v/>
      </c>
      <c r="O38" s="8" t="s">
        <v>32</v>
      </c>
      <c r="P38" s="16" t="s">
        <v>17</v>
      </c>
      <c r="Q38" s="233"/>
      <c r="R38" s="234"/>
      <c r="S38" s="234"/>
      <c r="T38" s="235"/>
      <c r="U38" s="27"/>
      <c r="V38" s="279">
        <f>V39*W40</f>
        <v>0</v>
      </c>
      <c r="W38" s="279"/>
      <c r="X38" s="279"/>
      <c r="Y38" s="6" t="s">
        <v>8</v>
      </c>
      <c r="Z38" s="17"/>
      <c r="AA38" s="280">
        <f>AA39*AB40</f>
        <v>0</v>
      </c>
      <c r="AB38" s="280"/>
      <c r="AC38" s="280"/>
      <c r="AD38" s="6" t="s">
        <v>8</v>
      </c>
      <c r="AE38" s="5"/>
      <c r="AF38" s="245">
        <f>IF(V38=0,0,ROUNDDOWN((V38-10000)/2,0))</f>
        <v>0</v>
      </c>
      <c r="AG38" s="245"/>
      <c r="AH38" s="245"/>
      <c r="AI38" s="6" t="s">
        <v>8</v>
      </c>
      <c r="AJ38" s="244"/>
      <c r="AK38" s="245"/>
      <c r="AL38" s="245"/>
      <c r="AM38" s="188"/>
      <c r="AN38" s="255"/>
      <c r="AO38" s="256"/>
      <c r="AP38" s="256"/>
      <c r="AQ38" s="257"/>
      <c r="AR38" s="29"/>
      <c r="AS38" s="39">
        <f>YEAR($AS$1)*12+MONTH($AS$1)-YEAR(G38)*12-MONTH(G38)
-IF(DAY(G38+1)=1,IF(DAY($AS$1+1)&gt;1,1),IF(AND(DAY($AS$1+1)&gt;1,
 DAY($AS$1)&lt;DAY(G38)),1))</f>
        <v>1491</v>
      </c>
      <c r="AU38" s="38" t="s">
        <v>101</v>
      </c>
      <c r="AV38" s="126">
        <f>MIN(N38,N39,N43,N44)</f>
        <v>0</v>
      </c>
      <c r="AW38" s="30" t="s">
        <v>102</v>
      </c>
    </row>
    <row r="39" spans="1:52" ht="15.75" customHeight="1" x14ac:dyDescent="0.15">
      <c r="A39" s="28"/>
      <c r="B39" s="181"/>
      <c r="C39" s="224"/>
      <c r="D39" s="225"/>
      <c r="E39" s="225"/>
      <c r="F39" s="226"/>
      <c r="G39" s="91"/>
      <c r="H39" s="92"/>
      <c r="I39" s="92"/>
      <c r="J39" s="92"/>
      <c r="K39" s="92"/>
      <c r="L39" s="120"/>
      <c r="M39" s="121" t="str">
        <f>IF(G38="","",IF($S$24="✔","（翌月払いのため",""))</f>
        <v/>
      </c>
      <c r="N39" s="122" t="str">
        <f>IF(G38="","",IF($S$24="✔",N38-1,""))</f>
        <v/>
      </c>
      <c r="O39" s="121" t="str">
        <f>IF(G38="","",IF($S$24="✔","ヶ月）",""))</f>
        <v/>
      </c>
      <c r="P39" s="123"/>
      <c r="Q39" s="236"/>
      <c r="R39" s="237"/>
      <c r="S39" s="237"/>
      <c r="T39" s="238"/>
      <c r="U39" s="1" t="s">
        <v>12</v>
      </c>
      <c r="V39" s="281"/>
      <c r="W39" s="281"/>
      <c r="X39" s="248" t="s">
        <v>13</v>
      </c>
      <c r="Y39" s="249"/>
      <c r="Z39" s="17" t="s">
        <v>9</v>
      </c>
      <c r="AA39" s="281"/>
      <c r="AB39" s="281"/>
      <c r="AC39" s="248" t="s">
        <v>13</v>
      </c>
      <c r="AD39" s="249"/>
      <c r="AE39" s="114" t="s">
        <v>19</v>
      </c>
      <c r="AF39" s="7"/>
      <c r="AG39" s="7"/>
      <c r="AH39" s="7"/>
      <c r="AI39" s="6"/>
      <c r="AJ39" s="244"/>
      <c r="AK39" s="245"/>
      <c r="AL39" s="245"/>
      <c r="AM39" s="188"/>
      <c r="AN39" s="255"/>
      <c r="AO39" s="256"/>
      <c r="AP39" s="256"/>
      <c r="AQ39" s="257"/>
      <c r="AR39" s="29"/>
      <c r="AU39" s="38" t="s">
        <v>103</v>
      </c>
      <c r="AV39" s="126">
        <f>IF(MIN(N38,N43,N39,N44)&gt;=73,72,MIN(N38,N43,N39,N44))</f>
        <v>0</v>
      </c>
      <c r="AW39" s="30" t="s">
        <v>32</v>
      </c>
    </row>
    <row r="40" spans="1:52" ht="15.75" customHeight="1" x14ac:dyDescent="0.15">
      <c r="A40" s="26"/>
      <c r="B40" s="181"/>
      <c r="C40" s="224"/>
      <c r="D40" s="225"/>
      <c r="E40" s="225"/>
      <c r="F40" s="226"/>
      <c r="G40" s="285" t="s">
        <v>16</v>
      </c>
      <c r="H40" s="286"/>
      <c r="I40" s="286"/>
      <c r="J40" s="286"/>
      <c r="K40" s="286"/>
      <c r="L40" s="287"/>
      <c r="M40" s="258" t="s">
        <v>35</v>
      </c>
      <c r="N40" s="259"/>
      <c r="O40" s="259"/>
      <c r="P40" s="260"/>
      <c r="Q40" s="264"/>
      <c r="R40" s="265"/>
      <c r="S40" s="265"/>
      <c r="T40" s="266"/>
      <c r="U40" s="12"/>
      <c r="V40" s="8"/>
      <c r="W40" s="22"/>
      <c r="X40" s="248" t="s">
        <v>14</v>
      </c>
      <c r="Y40" s="249"/>
      <c r="Z40" s="17"/>
      <c r="AA40" s="8"/>
      <c r="AB40" s="22"/>
      <c r="AC40" s="248" t="s">
        <v>14</v>
      </c>
      <c r="AD40" s="249"/>
      <c r="AE40" s="5"/>
      <c r="AF40" s="245">
        <f>ROUNDDOWN(AA38/2,0)</f>
        <v>0</v>
      </c>
      <c r="AG40" s="245"/>
      <c r="AH40" s="245"/>
      <c r="AI40" s="6" t="s">
        <v>8</v>
      </c>
      <c r="AJ40" s="244"/>
      <c r="AK40" s="245"/>
      <c r="AL40" s="245"/>
      <c r="AM40" s="188"/>
      <c r="AN40" s="255"/>
      <c r="AO40" s="256"/>
      <c r="AP40" s="256"/>
      <c r="AQ40" s="257"/>
      <c r="AR40" s="29"/>
      <c r="AU40" s="38" t="s">
        <v>104</v>
      </c>
      <c r="AV40" s="127">
        <f>IF(AV39&gt;=13,AV39-(AV39-12),AV39)-(AV38-AV39)</f>
        <v>0</v>
      </c>
      <c r="AW40" s="30" t="s">
        <v>32</v>
      </c>
    </row>
    <row r="41" spans="1:52" ht="15.75" customHeight="1" x14ac:dyDescent="0.15">
      <c r="A41" s="28"/>
      <c r="B41" s="250" t="s">
        <v>48</v>
      </c>
      <c r="C41" s="224"/>
      <c r="D41" s="225"/>
      <c r="E41" s="225"/>
      <c r="F41" s="226"/>
      <c r="G41" s="288"/>
      <c r="H41" s="289"/>
      <c r="I41" s="289"/>
      <c r="J41" s="289"/>
      <c r="K41" s="289"/>
      <c r="L41" s="290"/>
      <c r="M41" s="261"/>
      <c r="N41" s="262"/>
      <c r="O41" s="262"/>
      <c r="P41" s="263"/>
      <c r="Q41" s="267"/>
      <c r="R41" s="268"/>
      <c r="S41" s="268"/>
      <c r="T41" s="269"/>
      <c r="U41" s="5"/>
      <c r="V41" s="8"/>
      <c r="W41" s="8"/>
      <c r="X41" s="8"/>
      <c r="Y41" s="86"/>
      <c r="Z41" s="5"/>
      <c r="AA41" s="8"/>
      <c r="AB41" s="8"/>
      <c r="AC41" s="8"/>
      <c r="AD41" s="86"/>
      <c r="AE41" s="25" t="s">
        <v>49</v>
      </c>
      <c r="AF41" s="23"/>
      <c r="AG41" s="23"/>
      <c r="AH41" s="23"/>
      <c r="AI41" s="115" t="str">
        <f>IF(AV42=0,"","×"&amp;AV42)</f>
        <v/>
      </c>
      <c r="AJ41" s="244"/>
      <c r="AK41" s="245"/>
      <c r="AL41" s="245"/>
      <c r="AM41" s="188"/>
      <c r="AN41" s="40"/>
      <c r="AO41" s="41"/>
      <c r="AP41" s="41"/>
      <c r="AQ41" s="42"/>
      <c r="AR41" s="29"/>
      <c r="AU41" s="38" t="s">
        <v>105</v>
      </c>
      <c r="AV41" s="127">
        <f>IF(AV39=AV40,1,AV39-AV40+1)</f>
        <v>1</v>
      </c>
      <c r="AW41" s="30" t="s">
        <v>106</v>
      </c>
    </row>
    <row r="42" spans="1:52" ht="15.75" customHeight="1" x14ac:dyDescent="0.15">
      <c r="A42" s="28"/>
      <c r="B42" s="250"/>
      <c r="C42" s="224"/>
      <c r="D42" s="225"/>
      <c r="E42" s="225"/>
      <c r="F42" s="226"/>
      <c r="G42" s="288"/>
      <c r="H42" s="289"/>
      <c r="I42" s="289"/>
      <c r="J42" s="289"/>
      <c r="K42" s="289"/>
      <c r="L42" s="290"/>
      <c r="M42" s="261"/>
      <c r="N42" s="262"/>
      <c r="O42" s="262"/>
      <c r="P42" s="263"/>
      <c r="Q42" s="267"/>
      <c r="R42" s="268"/>
      <c r="S42" s="268"/>
      <c r="T42" s="269"/>
      <c r="U42" s="5"/>
      <c r="V42" s="8"/>
      <c r="W42" s="8"/>
      <c r="X42" s="8"/>
      <c r="Y42" s="86"/>
      <c r="Z42" s="5"/>
      <c r="AA42" s="8"/>
      <c r="AB42" s="8"/>
      <c r="AC42" s="8"/>
      <c r="AD42" s="86"/>
      <c r="AE42" s="25" t="s">
        <v>50</v>
      </c>
      <c r="AF42" s="23"/>
      <c r="AG42" s="23"/>
      <c r="AH42" s="23"/>
      <c r="AI42" s="115" t="str">
        <f>IF(AV43=0,"","×"&amp;AV43)</f>
        <v/>
      </c>
      <c r="AJ42" s="244"/>
      <c r="AK42" s="245"/>
      <c r="AL42" s="245"/>
      <c r="AM42" s="188"/>
      <c r="AN42" s="40"/>
      <c r="AO42" s="41"/>
      <c r="AP42" s="41"/>
      <c r="AQ42" s="42"/>
      <c r="AR42" s="29"/>
      <c r="AU42" s="38" t="s">
        <v>107</v>
      </c>
      <c r="AV42" s="127">
        <f>IF(AV41&gt;=25,IF(AV41&lt;=36,36-AV41+1,0),AV40)</f>
        <v>0</v>
      </c>
      <c r="AW42" s="30" t="s">
        <v>106</v>
      </c>
    </row>
    <row r="43" spans="1:52" ht="15.75" customHeight="1" x14ac:dyDescent="0.15">
      <c r="A43" s="28"/>
      <c r="B43" s="250"/>
      <c r="C43" s="251" t="s">
        <v>26</v>
      </c>
      <c r="D43" s="252"/>
      <c r="E43" s="253"/>
      <c r="F43" s="254"/>
      <c r="G43" s="273"/>
      <c r="H43" s="274"/>
      <c r="I43" s="274"/>
      <c r="J43" s="274"/>
      <c r="K43" s="274"/>
      <c r="L43" s="275"/>
      <c r="M43" s="5" t="s">
        <v>12</v>
      </c>
      <c r="N43" s="8" t="str">
        <f>IF(G43="","",DATEDIF(G43,$M$32,"m")+1)</f>
        <v/>
      </c>
      <c r="O43" s="8" t="s">
        <v>32</v>
      </c>
      <c r="P43" s="16" t="s">
        <v>17</v>
      </c>
      <c r="Q43" s="267"/>
      <c r="R43" s="268"/>
      <c r="S43" s="268"/>
      <c r="T43" s="269"/>
      <c r="U43" s="5"/>
      <c r="V43" s="109" t="s">
        <v>83</v>
      </c>
      <c r="W43" s="282" t="s">
        <v>51</v>
      </c>
      <c r="X43" s="283"/>
      <c r="Y43" s="284"/>
      <c r="Z43" s="5"/>
      <c r="AA43" s="8"/>
      <c r="AB43" s="8"/>
      <c r="AC43" s="8"/>
      <c r="AD43" s="86"/>
      <c r="AE43" s="5"/>
      <c r="AF43" s="124">
        <f>AV42*7500+AV43*5000</f>
        <v>0</v>
      </c>
      <c r="AG43" s="6" t="s">
        <v>20</v>
      </c>
      <c r="AH43" s="125"/>
      <c r="AI43" s="6"/>
      <c r="AJ43" s="244"/>
      <c r="AK43" s="245"/>
      <c r="AL43" s="245"/>
      <c r="AM43" s="188"/>
      <c r="AN43" s="43"/>
      <c r="AO43" s="44"/>
      <c r="AP43" s="44"/>
      <c r="AQ43" s="45"/>
      <c r="AR43" s="29"/>
      <c r="AU43" s="38" t="s">
        <v>108</v>
      </c>
      <c r="AV43" s="127">
        <f>AV40-AV42</f>
        <v>0</v>
      </c>
      <c r="AW43" s="30" t="s">
        <v>106</v>
      </c>
    </row>
    <row r="44" spans="1:52" ht="15.75" customHeight="1" x14ac:dyDescent="0.15">
      <c r="A44" s="28"/>
      <c r="B44" s="109" t="s">
        <v>83</v>
      </c>
      <c r="C44" s="46"/>
      <c r="D44" s="47"/>
      <c r="E44" s="47"/>
      <c r="F44" s="48"/>
      <c r="G44" s="91"/>
      <c r="H44" s="92"/>
      <c r="I44" s="92"/>
      <c r="J44" s="92"/>
      <c r="K44" s="92"/>
      <c r="L44" s="120"/>
      <c r="M44" s="121" t="str">
        <f>IF(G43="","",IF($S$24="✔","（翌月払いのため",""))</f>
        <v/>
      </c>
      <c r="N44" s="122" t="str">
        <f>IF(G43="","",IF($S$24="✔",N43-1,""))</f>
        <v/>
      </c>
      <c r="O44" s="121" t="str">
        <f>IF(G43="","",IF($S$24="✔","ヶ月）",""))</f>
        <v/>
      </c>
      <c r="P44" s="123"/>
      <c r="Q44" s="270"/>
      <c r="R44" s="271"/>
      <c r="S44" s="271"/>
      <c r="T44" s="272"/>
      <c r="U44" s="9"/>
      <c r="V44" s="10"/>
      <c r="W44" s="10"/>
      <c r="X44" s="10"/>
      <c r="Y44" s="11"/>
      <c r="Z44" s="9"/>
      <c r="AA44" s="10"/>
      <c r="AB44" s="10"/>
      <c r="AC44" s="10"/>
      <c r="AD44" s="11"/>
      <c r="AE44" s="9"/>
      <c r="AF44" s="10"/>
      <c r="AG44" s="10"/>
      <c r="AH44" s="10"/>
      <c r="AI44" s="11"/>
      <c r="AJ44" s="246"/>
      <c r="AK44" s="247"/>
      <c r="AL44" s="247"/>
      <c r="AM44" s="191"/>
      <c r="AN44" s="49"/>
      <c r="AO44" s="50"/>
      <c r="AP44" s="50"/>
      <c r="AQ44" s="51"/>
      <c r="AR44" s="29"/>
    </row>
    <row r="45" spans="1:52" ht="15.75" customHeight="1" x14ac:dyDescent="0.15">
      <c r="A45" s="28"/>
      <c r="B45" s="180">
        <v>2</v>
      </c>
      <c r="C45" s="221"/>
      <c r="D45" s="222"/>
      <c r="E45" s="222"/>
      <c r="F45" s="223"/>
      <c r="G45" s="227" t="s">
        <v>65</v>
      </c>
      <c r="H45" s="228"/>
      <c r="I45" s="228"/>
      <c r="J45" s="228"/>
      <c r="K45" s="228"/>
      <c r="L45" s="229"/>
      <c r="M45" s="2"/>
      <c r="N45" s="14"/>
      <c r="O45" s="14"/>
      <c r="P45" s="14"/>
      <c r="Q45" s="230"/>
      <c r="R45" s="231"/>
      <c r="S45" s="231"/>
      <c r="T45" s="232"/>
      <c r="U45" s="239"/>
      <c r="V45" s="240"/>
      <c r="W45" s="240"/>
      <c r="X45" s="240"/>
      <c r="Y45" s="241"/>
      <c r="Z45" s="2"/>
      <c r="AA45" s="14"/>
      <c r="AB45" s="14"/>
      <c r="AC45" s="14"/>
      <c r="AD45" s="15"/>
      <c r="AE45" s="13" t="s">
        <v>66</v>
      </c>
      <c r="AF45" s="3"/>
      <c r="AG45" s="3"/>
      <c r="AH45" s="3"/>
      <c r="AI45" s="4"/>
      <c r="AJ45" s="291">
        <f>MIN(AF46,AF48,AF51)</f>
        <v>0</v>
      </c>
      <c r="AK45" s="292"/>
      <c r="AL45" s="292"/>
      <c r="AM45" s="185" t="s">
        <v>67</v>
      </c>
      <c r="AN45" s="276"/>
      <c r="AO45" s="277"/>
      <c r="AP45" s="277"/>
      <c r="AQ45" s="278"/>
      <c r="AR45" s="29"/>
    </row>
    <row r="46" spans="1:52" ht="15.75" customHeight="1" x14ac:dyDescent="0.15">
      <c r="A46" s="28"/>
      <c r="B46" s="181"/>
      <c r="C46" s="224"/>
      <c r="D46" s="225"/>
      <c r="E46" s="225"/>
      <c r="F46" s="226"/>
      <c r="G46" s="273"/>
      <c r="H46" s="274"/>
      <c r="I46" s="274"/>
      <c r="J46" s="274"/>
      <c r="K46" s="274"/>
      <c r="L46" s="275"/>
      <c r="M46" s="5" t="s">
        <v>68</v>
      </c>
      <c r="N46" s="8" t="str">
        <f>IF($G$46="","",DATEDIF(G46,$M$32,"m")+1)</f>
        <v/>
      </c>
      <c r="O46" s="8" t="s">
        <v>69</v>
      </c>
      <c r="P46" s="16" t="s">
        <v>70</v>
      </c>
      <c r="Q46" s="233"/>
      <c r="R46" s="234"/>
      <c r="S46" s="234"/>
      <c r="T46" s="235"/>
      <c r="U46" s="27"/>
      <c r="V46" s="279">
        <f>V47*W48</f>
        <v>0</v>
      </c>
      <c r="W46" s="279"/>
      <c r="X46" s="279"/>
      <c r="Y46" s="6" t="s">
        <v>67</v>
      </c>
      <c r="Z46" s="17"/>
      <c r="AA46" s="280">
        <f>AA47*AB48</f>
        <v>0</v>
      </c>
      <c r="AB46" s="280"/>
      <c r="AC46" s="280"/>
      <c r="AD46" s="6" t="s">
        <v>67</v>
      </c>
      <c r="AE46" s="5"/>
      <c r="AF46" s="245">
        <f>IF(V46=0,0,ROUNDDOWN((V46-10000)/2,0))</f>
        <v>0</v>
      </c>
      <c r="AG46" s="245"/>
      <c r="AH46" s="245"/>
      <c r="AI46" s="6" t="s">
        <v>67</v>
      </c>
      <c r="AJ46" s="293"/>
      <c r="AK46" s="280"/>
      <c r="AL46" s="280"/>
      <c r="AM46" s="188"/>
      <c r="AN46" s="255"/>
      <c r="AO46" s="256"/>
      <c r="AP46" s="256"/>
      <c r="AQ46" s="257"/>
      <c r="AR46" s="29"/>
      <c r="AS46" s="39">
        <f>YEAR($AS$1)*12+MONTH($AS$1)-YEAR(G46)*12-MONTH(G46)
-IF(DAY(G46+1)=1,IF(DAY($AS$1+1)&gt;1,1),IF(AND(DAY($AS$1+1)&gt;1,
 DAY($AS$1)&lt;DAY(G46)),1))</f>
        <v>1491</v>
      </c>
      <c r="AU46" s="38" t="s">
        <v>101</v>
      </c>
      <c r="AV46" s="126">
        <f>MIN(N46,N47,N51,N52)</f>
        <v>0</v>
      </c>
      <c r="AW46" s="30" t="s">
        <v>102</v>
      </c>
    </row>
    <row r="47" spans="1:52" ht="15.75" customHeight="1" x14ac:dyDescent="0.15">
      <c r="A47" s="28"/>
      <c r="B47" s="181"/>
      <c r="C47" s="224"/>
      <c r="D47" s="225"/>
      <c r="E47" s="225"/>
      <c r="F47" s="226"/>
      <c r="G47" s="91"/>
      <c r="H47" s="92"/>
      <c r="I47" s="92"/>
      <c r="J47" s="92"/>
      <c r="K47" s="92"/>
      <c r="L47" s="120"/>
      <c r="M47" s="121" t="str">
        <f>IF(G46="","",IF($S$24="✔","（翌月払いのため",""))</f>
        <v/>
      </c>
      <c r="N47" s="122" t="str">
        <f>IF(G46="","",IF($S$24="✔",N46-1,""))</f>
        <v/>
      </c>
      <c r="O47" s="121" t="str">
        <f>IF(G46="","",IF($S$24="✔","ヶ月）",""))</f>
        <v/>
      </c>
      <c r="P47" s="123"/>
      <c r="Q47" s="236"/>
      <c r="R47" s="237"/>
      <c r="S47" s="237"/>
      <c r="T47" s="238"/>
      <c r="U47" s="1" t="s">
        <v>68</v>
      </c>
      <c r="V47" s="281"/>
      <c r="W47" s="281"/>
      <c r="X47" s="248" t="s">
        <v>71</v>
      </c>
      <c r="Y47" s="249"/>
      <c r="Z47" s="17" t="s">
        <v>72</v>
      </c>
      <c r="AA47" s="281"/>
      <c r="AB47" s="281"/>
      <c r="AC47" s="248" t="s">
        <v>71</v>
      </c>
      <c r="AD47" s="249"/>
      <c r="AE47" s="114" t="s">
        <v>73</v>
      </c>
      <c r="AF47" s="7"/>
      <c r="AG47" s="7"/>
      <c r="AH47" s="7"/>
      <c r="AI47" s="6"/>
      <c r="AJ47" s="293"/>
      <c r="AK47" s="280"/>
      <c r="AL47" s="280"/>
      <c r="AM47" s="188"/>
      <c r="AN47" s="255"/>
      <c r="AO47" s="256"/>
      <c r="AP47" s="256"/>
      <c r="AQ47" s="257"/>
      <c r="AR47" s="29"/>
      <c r="AU47" s="38" t="s">
        <v>103</v>
      </c>
      <c r="AV47" s="126">
        <f>IF(MIN(N46,N51,N47,N52)&gt;=73,72,MIN(N46,N51,N47,N52))</f>
        <v>0</v>
      </c>
      <c r="AW47" s="30" t="s">
        <v>32</v>
      </c>
    </row>
    <row r="48" spans="1:52" ht="15.75" customHeight="1" x14ac:dyDescent="0.15">
      <c r="A48" s="26"/>
      <c r="B48" s="181"/>
      <c r="C48" s="224"/>
      <c r="D48" s="225"/>
      <c r="E48" s="225"/>
      <c r="F48" s="226"/>
      <c r="G48" s="285" t="s">
        <v>74</v>
      </c>
      <c r="H48" s="286"/>
      <c r="I48" s="286"/>
      <c r="J48" s="286"/>
      <c r="K48" s="286"/>
      <c r="L48" s="287"/>
      <c r="M48" s="258" t="s">
        <v>75</v>
      </c>
      <c r="N48" s="259"/>
      <c r="O48" s="259"/>
      <c r="P48" s="260"/>
      <c r="Q48" s="264"/>
      <c r="R48" s="265"/>
      <c r="S48" s="265"/>
      <c r="T48" s="266"/>
      <c r="U48" s="12"/>
      <c r="V48" s="8"/>
      <c r="W48" s="22"/>
      <c r="X48" s="248" t="s">
        <v>76</v>
      </c>
      <c r="Y48" s="249"/>
      <c r="Z48" s="17"/>
      <c r="AA48" s="8"/>
      <c r="AB48" s="22"/>
      <c r="AC48" s="248" t="s">
        <v>76</v>
      </c>
      <c r="AD48" s="249"/>
      <c r="AE48" s="5"/>
      <c r="AF48" s="245">
        <f>ROUNDDOWN(AA46/2,0)</f>
        <v>0</v>
      </c>
      <c r="AG48" s="245"/>
      <c r="AH48" s="245"/>
      <c r="AI48" s="6" t="s">
        <v>67</v>
      </c>
      <c r="AJ48" s="293"/>
      <c r="AK48" s="280"/>
      <c r="AL48" s="280"/>
      <c r="AM48" s="188"/>
      <c r="AN48" s="255"/>
      <c r="AO48" s="256"/>
      <c r="AP48" s="256"/>
      <c r="AQ48" s="257"/>
      <c r="AR48" s="29"/>
      <c r="AU48" s="38" t="s">
        <v>104</v>
      </c>
      <c r="AV48" s="127">
        <f>IF(AV47&gt;=13,AV47-(AV47-12),AV47)-(AV46-AV47)</f>
        <v>0</v>
      </c>
      <c r="AW48" s="30" t="s">
        <v>32</v>
      </c>
    </row>
    <row r="49" spans="1:49" ht="15.75" customHeight="1" x14ac:dyDescent="0.15">
      <c r="A49" s="28"/>
      <c r="B49" s="250" t="s">
        <v>77</v>
      </c>
      <c r="C49" s="224"/>
      <c r="D49" s="225"/>
      <c r="E49" s="225"/>
      <c r="F49" s="226"/>
      <c r="G49" s="288"/>
      <c r="H49" s="289"/>
      <c r="I49" s="289"/>
      <c r="J49" s="289"/>
      <c r="K49" s="289"/>
      <c r="L49" s="290"/>
      <c r="M49" s="261"/>
      <c r="N49" s="262"/>
      <c r="O49" s="262"/>
      <c r="P49" s="263"/>
      <c r="Q49" s="267"/>
      <c r="R49" s="268"/>
      <c r="S49" s="268"/>
      <c r="T49" s="269"/>
      <c r="U49" s="5"/>
      <c r="V49" s="8"/>
      <c r="W49" s="8"/>
      <c r="X49" s="8"/>
      <c r="Y49" s="86"/>
      <c r="Z49" s="5"/>
      <c r="AA49" s="8"/>
      <c r="AB49" s="8"/>
      <c r="AC49" s="8"/>
      <c r="AD49" s="86"/>
      <c r="AE49" s="25" t="s">
        <v>49</v>
      </c>
      <c r="AF49" s="23"/>
      <c r="AG49" s="23"/>
      <c r="AH49" s="23"/>
      <c r="AI49" s="115" t="str">
        <f>IF(AV50=0,"","×"&amp;AV50)</f>
        <v/>
      </c>
      <c r="AJ49" s="293"/>
      <c r="AK49" s="280"/>
      <c r="AL49" s="280"/>
      <c r="AM49" s="188"/>
      <c r="AN49" s="40"/>
      <c r="AO49" s="41"/>
      <c r="AP49" s="41"/>
      <c r="AQ49" s="42"/>
      <c r="AR49" s="29"/>
      <c r="AU49" s="38" t="s">
        <v>105</v>
      </c>
      <c r="AV49" s="127">
        <f>IF(AV47=AV48,1,AV47-AV48+1)</f>
        <v>1</v>
      </c>
      <c r="AW49" s="30" t="s">
        <v>106</v>
      </c>
    </row>
    <row r="50" spans="1:49" ht="13.9" customHeight="1" x14ac:dyDescent="0.15">
      <c r="A50" s="28"/>
      <c r="B50" s="250"/>
      <c r="C50" s="224"/>
      <c r="D50" s="225"/>
      <c r="E50" s="225"/>
      <c r="F50" s="226"/>
      <c r="G50" s="288"/>
      <c r="H50" s="289"/>
      <c r="I50" s="289"/>
      <c r="J50" s="289"/>
      <c r="K50" s="289"/>
      <c r="L50" s="290"/>
      <c r="M50" s="261"/>
      <c r="N50" s="262"/>
      <c r="O50" s="262"/>
      <c r="P50" s="263"/>
      <c r="Q50" s="267"/>
      <c r="R50" s="268"/>
      <c r="S50" s="268"/>
      <c r="T50" s="269"/>
      <c r="U50" s="5"/>
      <c r="V50" s="8"/>
      <c r="W50" s="8"/>
      <c r="X50" s="8"/>
      <c r="Y50" s="86"/>
      <c r="Z50" s="5"/>
      <c r="AA50" s="8"/>
      <c r="AB50" s="8"/>
      <c r="AC50" s="8"/>
      <c r="AD50" s="86"/>
      <c r="AE50" s="25" t="s">
        <v>50</v>
      </c>
      <c r="AF50" s="23"/>
      <c r="AG50" s="23"/>
      <c r="AH50" s="23"/>
      <c r="AI50" s="115" t="str">
        <f>IF(AV51=0,"","×"&amp;AV51)</f>
        <v/>
      </c>
      <c r="AJ50" s="293"/>
      <c r="AK50" s="280"/>
      <c r="AL50" s="280"/>
      <c r="AM50" s="188"/>
      <c r="AN50" s="40"/>
      <c r="AO50" s="41"/>
      <c r="AP50" s="41"/>
      <c r="AQ50" s="42"/>
      <c r="AR50" s="29"/>
      <c r="AU50" s="38" t="s">
        <v>107</v>
      </c>
      <c r="AV50" s="127">
        <f>IF(AV49&gt;=25,IF(AV49&lt;=36,36-AV49+1,0),AV48)</f>
        <v>0</v>
      </c>
      <c r="AW50" s="30" t="s">
        <v>106</v>
      </c>
    </row>
    <row r="51" spans="1:49" ht="15.75" customHeight="1" x14ac:dyDescent="0.15">
      <c r="A51" s="28"/>
      <c r="B51" s="250"/>
      <c r="C51" s="251" t="s">
        <v>78</v>
      </c>
      <c r="D51" s="252"/>
      <c r="E51" s="253"/>
      <c r="F51" s="254"/>
      <c r="G51" s="273"/>
      <c r="H51" s="274"/>
      <c r="I51" s="274"/>
      <c r="J51" s="274"/>
      <c r="K51" s="274"/>
      <c r="L51" s="275"/>
      <c r="M51" s="5" t="s">
        <v>68</v>
      </c>
      <c r="N51" s="8" t="str">
        <f>IF(G51="","",DATEDIF(G51,$M$32,"m")+1)</f>
        <v/>
      </c>
      <c r="O51" s="8" t="s">
        <v>69</v>
      </c>
      <c r="P51" s="16" t="s">
        <v>70</v>
      </c>
      <c r="Q51" s="267"/>
      <c r="R51" s="268"/>
      <c r="S51" s="268"/>
      <c r="T51" s="269"/>
      <c r="U51" s="5"/>
      <c r="V51" s="109" t="s">
        <v>83</v>
      </c>
      <c r="W51" s="110" t="s">
        <v>80</v>
      </c>
      <c r="X51" s="8"/>
      <c r="Y51" s="86"/>
      <c r="Z51" s="5"/>
      <c r="AA51" s="8"/>
      <c r="AB51" s="8"/>
      <c r="AC51" s="8"/>
      <c r="AD51" s="86"/>
      <c r="AE51" s="5"/>
      <c r="AF51" s="124">
        <f>AV50*7500+AV51*5000</f>
        <v>0</v>
      </c>
      <c r="AG51" s="6" t="s">
        <v>20</v>
      </c>
      <c r="AH51" s="125"/>
      <c r="AI51" s="6"/>
      <c r="AJ51" s="293"/>
      <c r="AK51" s="280"/>
      <c r="AL51" s="280"/>
      <c r="AM51" s="188"/>
      <c r="AN51" s="40"/>
      <c r="AO51" s="41"/>
      <c r="AP51" s="41"/>
      <c r="AQ51" s="42"/>
      <c r="AR51" s="29"/>
      <c r="AU51" s="38" t="s">
        <v>108</v>
      </c>
      <c r="AV51" s="127">
        <f>AV48-AV50</f>
        <v>0</v>
      </c>
      <c r="AW51" s="30" t="s">
        <v>106</v>
      </c>
    </row>
    <row r="52" spans="1:49" ht="15.75" customHeight="1" x14ac:dyDescent="0.15">
      <c r="A52" s="28"/>
      <c r="B52" s="109" t="s">
        <v>83</v>
      </c>
      <c r="C52" s="46"/>
      <c r="D52" s="47"/>
      <c r="E52" s="47"/>
      <c r="F52" s="48"/>
      <c r="G52" s="91"/>
      <c r="H52" s="92"/>
      <c r="I52" s="92"/>
      <c r="J52" s="92"/>
      <c r="K52" s="92"/>
      <c r="L52" s="120"/>
      <c r="M52" s="121" t="str">
        <f>IF(G51="","",IF($S$24="✔","（翌月払いのため",""))</f>
        <v/>
      </c>
      <c r="N52" s="122" t="str">
        <f>IF(G51="","",IF($S$24="✔",N51-1,""))</f>
        <v/>
      </c>
      <c r="O52" s="121" t="str">
        <f>IF(G51="","",IF($S$24="✔","ヶ月）",""))</f>
        <v/>
      </c>
      <c r="P52" s="123"/>
      <c r="Q52" s="270"/>
      <c r="R52" s="271"/>
      <c r="S52" s="271"/>
      <c r="T52" s="272"/>
      <c r="U52" s="9"/>
      <c r="V52" s="10"/>
      <c r="W52" s="10"/>
      <c r="X52" s="10"/>
      <c r="Y52" s="11"/>
      <c r="Z52" s="9"/>
      <c r="AA52" s="10"/>
      <c r="AB52" s="10"/>
      <c r="AC52" s="10"/>
      <c r="AD52" s="11"/>
      <c r="AE52" s="9"/>
      <c r="AF52" s="10"/>
      <c r="AG52" s="10"/>
      <c r="AH52" s="10"/>
      <c r="AI52" s="11"/>
      <c r="AJ52" s="294"/>
      <c r="AK52" s="295"/>
      <c r="AL52" s="295"/>
      <c r="AM52" s="191"/>
      <c r="AN52" s="52"/>
      <c r="AO52" s="53"/>
      <c r="AP52" s="53"/>
      <c r="AQ52" s="54"/>
      <c r="AR52" s="29"/>
    </row>
    <row r="53" spans="1:49" ht="15.75" customHeight="1" x14ac:dyDescent="0.15">
      <c r="A53" s="28"/>
      <c r="B53" s="180">
        <v>3</v>
      </c>
      <c r="C53" s="221"/>
      <c r="D53" s="222"/>
      <c r="E53" s="222"/>
      <c r="F53" s="223"/>
      <c r="G53" s="227" t="s">
        <v>65</v>
      </c>
      <c r="H53" s="228"/>
      <c r="I53" s="228"/>
      <c r="J53" s="228"/>
      <c r="K53" s="228"/>
      <c r="L53" s="229"/>
      <c r="M53" s="2"/>
      <c r="N53" s="14"/>
      <c r="O53" s="14"/>
      <c r="P53" s="14"/>
      <c r="Q53" s="230"/>
      <c r="R53" s="231"/>
      <c r="S53" s="231"/>
      <c r="T53" s="232"/>
      <c r="U53" s="239"/>
      <c r="V53" s="240"/>
      <c r="W53" s="240"/>
      <c r="X53" s="240"/>
      <c r="Y53" s="241"/>
      <c r="Z53" s="2"/>
      <c r="AA53" s="14"/>
      <c r="AB53" s="14"/>
      <c r="AC53" s="14"/>
      <c r="AD53" s="15"/>
      <c r="AE53" s="13" t="s">
        <v>66</v>
      </c>
      <c r="AF53" s="3"/>
      <c r="AG53" s="3"/>
      <c r="AH53" s="3"/>
      <c r="AI53" s="4"/>
      <c r="AJ53" s="291">
        <f>MIN(AF54,AF56,AF59)</f>
        <v>0</v>
      </c>
      <c r="AK53" s="292"/>
      <c r="AL53" s="292"/>
      <c r="AM53" s="185" t="s">
        <v>67</v>
      </c>
      <c r="AN53" s="276"/>
      <c r="AO53" s="277"/>
      <c r="AP53" s="277"/>
      <c r="AQ53" s="278"/>
      <c r="AR53" s="29"/>
    </row>
    <row r="54" spans="1:49" ht="15.75" customHeight="1" x14ac:dyDescent="0.15">
      <c r="A54" s="28"/>
      <c r="B54" s="181"/>
      <c r="C54" s="224"/>
      <c r="D54" s="225"/>
      <c r="E54" s="225"/>
      <c r="F54" s="226"/>
      <c r="G54" s="273"/>
      <c r="H54" s="274"/>
      <c r="I54" s="274"/>
      <c r="J54" s="274"/>
      <c r="K54" s="274"/>
      <c r="L54" s="275"/>
      <c r="M54" s="5" t="s">
        <v>68</v>
      </c>
      <c r="N54" s="8" t="str">
        <f>IF($G$54="","",DATEDIF(G54,$M$32,"m")+1)</f>
        <v/>
      </c>
      <c r="O54" s="8" t="s">
        <v>69</v>
      </c>
      <c r="P54" s="16" t="s">
        <v>70</v>
      </c>
      <c r="Q54" s="233"/>
      <c r="R54" s="234"/>
      <c r="S54" s="234"/>
      <c r="T54" s="235"/>
      <c r="U54" s="27"/>
      <c r="V54" s="279">
        <f>V55*W56</f>
        <v>0</v>
      </c>
      <c r="W54" s="279"/>
      <c r="X54" s="279"/>
      <c r="Y54" s="6" t="s">
        <v>67</v>
      </c>
      <c r="Z54" s="17"/>
      <c r="AA54" s="280">
        <f>AA55*AB56</f>
        <v>0</v>
      </c>
      <c r="AB54" s="280"/>
      <c r="AC54" s="280"/>
      <c r="AD54" s="6" t="s">
        <v>67</v>
      </c>
      <c r="AE54" s="5"/>
      <c r="AF54" s="245">
        <f>IF(V54=0,0,ROUNDDOWN((V54-10000)/2,0))</f>
        <v>0</v>
      </c>
      <c r="AG54" s="245"/>
      <c r="AH54" s="245"/>
      <c r="AI54" s="6" t="s">
        <v>67</v>
      </c>
      <c r="AJ54" s="293"/>
      <c r="AK54" s="280"/>
      <c r="AL54" s="280"/>
      <c r="AM54" s="188"/>
      <c r="AN54" s="255"/>
      <c r="AO54" s="256"/>
      <c r="AP54" s="256"/>
      <c r="AQ54" s="257"/>
      <c r="AR54" s="29"/>
      <c r="AS54" s="39">
        <f>YEAR($AS$1)*12+MONTH($AS$1)-YEAR(G54)*12-MONTH(G54)
-IF(DAY(G54+1)=1,IF(DAY($AS$1+1)&gt;1,1),IF(AND(DAY($AS$1+1)&gt;1,
 DAY($AS$1)&lt;DAY(G54)),1))</f>
        <v>1491</v>
      </c>
      <c r="AU54" s="38" t="s">
        <v>101</v>
      </c>
      <c r="AV54" s="126">
        <f>MIN(N54,N55,N59,N60)</f>
        <v>0</v>
      </c>
      <c r="AW54" s="30" t="s">
        <v>102</v>
      </c>
    </row>
    <row r="55" spans="1:49" ht="15.75" customHeight="1" x14ac:dyDescent="0.15">
      <c r="A55" s="28"/>
      <c r="B55" s="181"/>
      <c r="C55" s="224"/>
      <c r="D55" s="225"/>
      <c r="E55" s="225"/>
      <c r="F55" s="226"/>
      <c r="G55" s="91"/>
      <c r="H55" s="92"/>
      <c r="I55" s="92"/>
      <c r="J55" s="92"/>
      <c r="K55" s="92"/>
      <c r="L55" s="120"/>
      <c r="M55" s="121" t="str">
        <f>IF(G54="","",IF($S$24="✔","（翌月払いのため",""))</f>
        <v/>
      </c>
      <c r="N55" s="122" t="str">
        <f>IF(G54="","",IF($S$24="✔",N54-1,""))</f>
        <v/>
      </c>
      <c r="O55" s="121" t="str">
        <f>IF(G54="","",IF($S$24="✔","ヶ月）",""))</f>
        <v/>
      </c>
      <c r="P55" s="123"/>
      <c r="Q55" s="236"/>
      <c r="R55" s="237"/>
      <c r="S55" s="237"/>
      <c r="T55" s="238"/>
      <c r="U55" s="1" t="s">
        <v>68</v>
      </c>
      <c r="V55" s="281"/>
      <c r="W55" s="281"/>
      <c r="X55" s="248" t="s">
        <v>71</v>
      </c>
      <c r="Y55" s="249"/>
      <c r="Z55" s="17" t="s">
        <v>72</v>
      </c>
      <c r="AA55" s="281"/>
      <c r="AB55" s="281"/>
      <c r="AC55" s="248" t="s">
        <v>71</v>
      </c>
      <c r="AD55" s="249"/>
      <c r="AE55" s="114" t="s">
        <v>73</v>
      </c>
      <c r="AF55" s="7"/>
      <c r="AG55" s="7"/>
      <c r="AH55" s="7"/>
      <c r="AI55" s="6"/>
      <c r="AJ55" s="293"/>
      <c r="AK55" s="280"/>
      <c r="AL55" s="280"/>
      <c r="AM55" s="188"/>
      <c r="AN55" s="255"/>
      <c r="AO55" s="256"/>
      <c r="AP55" s="256"/>
      <c r="AQ55" s="257"/>
      <c r="AR55" s="29"/>
      <c r="AU55" s="38" t="s">
        <v>103</v>
      </c>
      <c r="AV55" s="126">
        <f>IF(MIN(N54,N59,N55,N60)&gt;=73,72,MIN(N54,N59,N55,N60))</f>
        <v>0</v>
      </c>
      <c r="AW55" s="30" t="s">
        <v>32</v>
      </c>
    </row>
    <row r="56" spans="1:49" ht="15.75" customHeight="1" x14ac:dyDescent="0.15">
      <c r="A56" s="26"/>
      <c r="B56" s="181"/>
      <c r="C56" s="224"/>
      <c r="D56" s="225"/>
      <c r="E56" s="225"/>
      <c r="F56" s="226"/>
      <c r="G56" s="285" t="s">
        <v>74</v>
      </c>
      <c r="H56" s="286"/>
      <c r="I56" s="286"/>
      <c r="J56" s="286"/>
      <c r="K56" s="286"/>
      <c r="L56" s="287"/>
      <c r="M56" s="258" t="s">
        <v>75</v>
      </c>
      <c r="N56" s="259"/>
      <c r="O56" s="259"/>
      <c r="P56" s="260"/>
      <c r="Q56" s="264"/>
      <c r="R56" s="265"/>
      <c r="S56" s="265"/>
      <c r="T56" s="266"/>
      <c r="U56" s="12"/>
      <c r="V56" s="8"/>
      <c r="W56" s="22"/>
      <c r="X56" s="248" t="s">
        <v>76</v>
      </c>
      <c r="Y56" s="249"/>
      <c r="Z56" s="17"/>
      <c r="AA56" s="8"/>
      <c r="AB56" s="22"/>
      <c r="AC56" s="248" t="s">
        <v>76</v>
      </c>
      <c r="AD56" s="249"/>
      <c r="AE56" s="5"/>
      <c r="AF56" s="245">
        <f>ROUNDDOWN(AA54/2,0)</f>
        <v>0</v>
      </c>
      <c r="AG56" s="245"/>
      <c r="AH56" s="245"/>
      <c r="AI56" s="6" t="s">
        <v>67</v>
      </c>
      <c r="AJ56" s="293"/>
      <c r="AK56" s="280"/>
      <c r="AL56" s="280"/>
      <c r="AM56" s="188"/>
      <c r="AN56" s="255"/>
      <c r="AO56" s="256"/>
      <c r="AP56" s="256"/>
      <c r="AQ56" s="257"/>
      <c r="AR56" s="29"/>
      <c r="AU56" s="38" t="s">
        <v>104</v>
      </c>
      <c r="AV56" s="127">
        <f>IF(AV55&gt;=13,AV55-(AV55-12),AV55)-(AV54-AV55)</f>
        <v>0</v>
      </c>
      <c r="AW56" s="30" t="s">
        <v>32</v>
      </c>
    </row>
    <row r="57" spans="1:49" ht="15.75" customHeight="1" x14ac:dyDescent="0.15">
      <c r="A57" s="28"/>
      <c r="B57" s="250" t="s">
        <v>77</v>
      </c>
      <c r="C57" s="224"/>
      <c r="D57" s="225"/>
      <c r="E57" s="225"/>
      <c r="F57" s="226"/>
      <c r="G57" s="288"/>
      <c r="H57" s="289"/>
      <c r="I57" s="289"/>
      <c r="J57" s="289"/>
      <c r="K57" s="289"/>
      <c r="L57" s="290"/>
      <c r="M57" s="261"/>
      <c r="N57" s="262"/>
      <c r="O57" s="262"/>
      <c r="P57" s="263"/>
      <c r="Q57" s="267"/>
      <c r="R57" s="268"/>
      <c r="S57" s="268"/>
      <c r="T57" s="269"/>
      <c r="U57" s="5"/>
      <c r="V57" s="8"/>
      <c r="W57" s="8"/>
      <c r="X57" s="8"/>
      <c r="Y57" s="86"/>
      <c r="Z57" s="5"/>
      <c r="AA57" s="8"/>
      <c r="AB57" s="8"/>
      <c r="AC57" s="8"/>
      <c r="AD57" s="86"/>
      <c r="AE57" s="25" t="s">
        <v>49</v>
      </c>
      <c r="AF57" s="23"/>
      <c r="AG57" s="23"/>
      <c r="AH57" s="23"/>
      <c r="AI57" s="115" t="str">
        <f>IF(AV58=0,"","×"&amp;AV58)</f>
        <v/>
      </c>
      <c r="AJ57" s="293"/>
      <c r="AK57" s="280"/>
      <c r="AL57" s="280"/>
      <c r="AM57" s="188"/>
      <c r="AN57" s="40"/>
      <c r="AO57" s="41"/>
      <c r="AP57" s="41"/>
      <c r="AQ57" s="42"/>
      <c r="AR57" s="29"/>
      <c r="AU57" s="38" t="s">
        <v>105</v>
      </c>
      <c r="AV57" s="127">
        <f>IF(AV55=AV56,1,AV55-AV56+1)</f>
        <v>1</v>
      </c>
      <c r="AW57" s="30" t="s">
        <v>106</v>
      </c>
    </row>
    <row r="58" spans="1:49" ht="13.9" customHeight="1" x14ac:dyDescent="0.15">
      <c r="A58" s="28"/>
      <c r="B58" s="250"/>
      <c r="C58" s="224"/>
      <c r="D58" s="225"/>
      <c r="E58" s="225"/>
      <c r="F58" s="226"/>
      <c r="G58" s="288"/>
      <c r="H58" s="289"/>
      <c r="I58" s="289"/>
      <c r="J58" s="289"/>
      <c r="K58" s="289"/>
      <c r="L58" s="290"/>
      <c r="M58" s="261"/>
      <c r="N58" s="262"/>
      <c r="O58" s="262"/>
      <c r="P58" s="263"/>
      <c r="Q58" s="267"/>
      <c r="R58" s="268"/>
      <c r="S58" s="268"/>
      <c r="T58" s="269"/>
      <c r="U58" s="5"/>
      <c r="V58" s="8"/>
      <c r="W58" s="8"/>
      <c r="X58" s="8"/>
      <c r="Y58" s="86"/>
      <c r="Z58" s="5"/>
      <c r="AA58" s="8"/>
      <c r="AB58" s="8"/>
      <c r="AC58" s="8"/>
      <c r="AD58" s="86"/>
      <c r="AE58" s="25" t="s">
        <v>50</v>
      </c>
      <c r="AF58" s="23"/>
      <c r="AG58" s="23"/>
      <c r="AH58" s="23"/>
      <c r="AI58" s="115" t="str">
        <f>IF(AV59=0,"","×"&amp;AV59)</f>
        <v/>
      </c>
      <c r="AJ58" s="293"/>
      <c r="AK58" s="280"/>
      <c r="AL58" s="280"/>
      <c r="AM58" s="188"/>
      <c r="AN58" s="40"/>
      <c r="AO58" s="41"/>
      <c r="AP58" s="41"/>
      <c r="AQ58" s="42"/>
      <c r="AR58" s="29"/>
      <c r="AU58" s="38" t="s">
        <v>107</v>
      </c>
      <c r="AV58" s="127">
        <f>IF(AV57&gt;=25,IF(AV57&lt;=36,36-AV57+1,0),AV56)</f>
        <v>0</v>
      </c>
      <c r="AW58" s="30" t="s">
        <v>106</v>
      </c>
    </row>
    <row r="59" spans="1:49" ht="15.75" customHeight="1" x14ac:dyDescent="0.15">
      <c r="A59" s="28"/>
      <c r="B59" s="296"/>
      <c r="C59" s="251" t="s">
        <v>78</v>
      </c>
      <c r="D59" s="252"/>
      <c r="E59" s="253"/>
      <c r="F59" s="297"/>
      <c r="G59" s="273"/>
      <c r="H59" s="274"/>
      <c r="I59" s="274"/>
      <c r="J59" s="274"/>
      <c r="K59" s="274"/>
      <c r="L59" s="275"/>
      <c r="M59" s="5" t="s">
        <v>68</v>
      </c>
      <c r="N59" s="8" t="str">
        <f>IF(G59="","",DATEDIF(G59,$M$32,"m")+1)</f>
        <v/>
      </c>
      <c r="O59" s="8" t="s">
        <v>69</v>
      </c>
      <c r="P59" s="16" t="s">
        <v>70</v>
      </c>
      <c r="Q59" s="267"/>
      <c r="R59" s="268"/>
      <c r="S59" s="268"/>
      <c r="T59" s="269"/>
      <c r="U59" s="5"/>
      <c r="V59" s="109" t="s">
        <v>83</v>
      </c>
      <c r="W59" s="110" t="s">
        <v>80</v>
      </c>
      <c r="X59" s="66"/>
      <c r="Y59" s="86"/>
      <c r="Z59" s="5"/>
      <c r="AA59" s="8"/>
      <c r="AB59" s="8"/>
      <c r="AC59" s="8"/>
      <c r="AD59" s="86"/>
      <c r="AE59" s="5"/>
      <c r="AF59" s="124">
        <f>AV58*7500+AV59*5000</f>
        <v>0</v>
      </c>
      <c r="AG59" s="6" t="s">
        <v>20</v>
      </c>
      <c r="AH59" s="125"/>
      <c r="AI59" s="6"/>
      <c r="AJ59" s="293"/>
      <c r="AK59" s="280"/>
      <c r="AL59" s="280"/>
      <c r="AM59" s="188"/>
      <c r="AN59" s="40"/>
      <c r="AO59" s="41"/>
      <c r="AP59" s="41"/>
      <c r="AQ59" s="42"/>
      <c r="AR59" s="29"/>
      <c r="AU59" s="38" t="s">
        <v>108</v>
      </c>
      <c r="AV59" s="127">
        <f>AV56-AV58</f>
        <v>0</v>
      </c>
      <c r="AW59" s="30" t="s">
        <v>106</v>
      </c>
    </row>
    <row r="60" spans="1:49" ht="15.75" customHeight="1" x14ac:dyDescent="0.15">
      <c r="A60" s="28"/>
      <c r="B60" s="109" t="s">
        <v>83</v>
      </c>
      <c r="C60" s="46"/>
      <c r="D60" s="47"/>
      <c r="E60" s="47"/>
      <c r="F60" s="48"/>
      <c r="G60" s="91"/>
      <c r="H60" s="92"/>
      <c r="I60" s="92"/>
      <c r="J60" s="92"/>
      <c r="K60" s="92"/>
      <c r="L60" s="120"/>
      <c r="M60" s="121" t="str">
        <f>IF(G59="","",IF($S$24="✔","（翌月払いのため",""))</f>
        <v/>
      </c>
      <c r="N60" s="122" t="str">
        <f>IF(G59="","",IF($S$24="✔",N59-1,""))</f>
        <v/>
      </c>
      <c r="O60" s="121" t="str">
        <f>IF(G59="","",IF($S$24="✔","ヶ月）",""))</f>
        <v/>
      </c>
      <c r="P60" s="123"/>
      <c r="Q60" s="270"/>
      <c r="R60" s="271"/>
      <c r="S60" s="271"/>
      <c r="T60" s="272"/>
      <c r="U60" s="9"/>
      <c r="V60" s="10"/>
      <c r="W60" s="10"/>
      <c r="X60" s="10"/>
      <c r="Y60" s="11"/>
      <c r="Z60" s="9"/>
      <c r="AA60" s="10"/>
      <c r="AB60" s="10"/>
      <c r="AC60" s="10"/>
      <c r="AD60" s="11"/>
      <c r="AE60" s="9"/>
      <c r="AF60" s="10"/>
      <c r="AG60" s="10"/>
      <c r="AH60" s="10"/>
      <c r="AI60" s="11"/>
      <c r="AJ60" s="294"/>
      <c r="AK60" s="295"/>
      <c r="AL60" s="295"/>
      <c r="AM60" s="191"/>
      <c r="AN60" s="52"/>
      <c r="AO60" s="53"/>
      <c r="AP60" s="53"/>
      <c r="AQ60" s="54"/>
      <c r="AR60" s="29"/>
    </row>
    <row r="61" spans="1:49" ht="14.25" customHeight="1" x14ac:dyDescent="0.15">
      <c r="A61" s="28"/>
      <c r="B61" s="183" t="s">
        <v>7</v>
      </c>
      <c r="C61" s="184"/>
      <c r="D61" s="184"/>
      <c r="E61" s="184"/>
      <c r="F61" s="185"/>
      <c r="G61" s="298"/>
      <c r="H61" s="299"/>
      <c r="I61" s="299"/>
      <c r="J61" s="299"/>
      <c r="K61" s="299"/>
      <c r="L61" s="300"/>
      <c r="M61" s="298"/>
      <c r="N61" s="299"/>
      <c r="O61" s="299"/>
      <c r="P61" s="300"/>
      <c r="Q61" s="298"/>
      <c r="R61" s="299"/>
      <c r="S61" s="299"/>
      <c r="T61" s="300"/>
      <c r="U61" s="304">
        <f>SUM(V38+V46+V54)</f>
        <v>0</v>
      </c>
      <c r="V61" s="305"/>
      <c r="W61" s="305"/>
      <c r="X61" s="305"/>
      <c r="Y61" s="185" t="s">
        <v>8</v>
      </c>
      <c r="Z61" s="291">
        <f>SUM(AA38+AA46+AA54)</f>
        <v>0</v>
      </c>
      <c r="AA61" s="292"/>
      <c r="AB61" s="292"/>
      <c r="AC61" s="292"/>
      <c r="AD61" s="185" t="s">
        <v>8</v>
      </c>
      <c r="AE61" s="298"/>
      <c r="AF61" s="299"/>
      <c r="AG61" s="299"/>
      <c r="AH61" s="299"/>
      <c r="AI61" s="300"/>
      <c r="AJ61" s="291">
        <f>SUM(AJ37:AL60)</f>
        <v>0</v>
      </c>
      <c r="AK61" s="292"/>
      <c r="AL61" s="292"/>
      <c r="AM61" s="185" t="s">
        <v>8</v>
      </c>
      <c r="AN61" s="298"/>
      <c r="AO61" s="299"/>
      <c r="AP61" s="299"/>
      <c r="AQ61" s="300"/>
      <c r="AR61" s="29"/>
    </row>
    <row r="62" spans="1:49" ht="14.25" customHeight="1" x14ac:dyDescent="0.15">
      <c r="A62" s="28"/>
      <c r="B62" s="189"/>
      <c r="C62" s="190"/>
      <c r="D62" s="190"/>
      <c r="E62" s="190"/>
      <c r="F62" s="191"/>
      <c r="G62" s="301"/>
      <c r="H62" s="302"/>
      <c r="I62" s="302"/>
      <c r="J62" s="302"/>
      <c r="K62" s="302"/>
      <c r="L62" s="303"/>
      <c r="M62" s="301"/>
      <c r="N62" s="302"/>
      <c r="O62" s="302"/>
      <c r="P62" s="303"/>
      <c r="Q62" s="301"/>
      <c r="R62" s="302"/>
      <c r="S62" s="302"/>
      <c r="T62" s="303"/>
      <c r="U62" s="306"/>
      <c r="V62" s="307"/>
      <c r="W62" s="307"/>
      <c r="X62" s="307"/>
      <c r="Y62" s="191"/>
      <c r="Z62" s="294"/>
      <c r="AA62" s="295"/>
      <c r="AB62" s="295"/>
      <c r="AC62" s="295"/>
      <c r="AD62" s="191"/>
      <c r="AE62" s="301"/>
      <c r="AF62" s="302"/>
      <c r="AG62" s="302"/>
      <c r="AH62" s="302"/>
      <c r="AI62" s="303"/>
      <c r="AJ62" s="294"/>
      <c r="AK62" s="295"/>
      <c r="AL62" s="295"/>
      <c r="AM62" s="191"/>
      <c r="AN62" s="301"/>
      <c r="AO62" s="302"/>
      <c r="AP62" s="302"/>
      <c r="AQ62" s="303"/>
      <c r="AR62" s="29"/>
    </row>
    <row r="63" spans="1:49" ht="21" customHeight="1" x14ac:dyDescent="0.15">
      <c r="A63" s="28"/>
      <c r="B63" s="24" t="s">
        <v>33</v>
      </c>
      <c r="C63" s="116"/>
      <c r="D63" s="116"/>
      <c r="E63" s="116"/>
      <c r="F63" s="116"/>
      <c r="G63" s="116"/>
      <c r="H63" s="116"/>
      <c r="I63" s="116"/>
      <c r="J63" s="116"/>
      <c r="K63" s="116"/>
      <c r="L63" s="113"/>
      <c r="M63" s="8"/>
      <c r="N63" s="8"/>
      <c r="O63" s="8"/>
      <c r="P63" s="8"/>
      <c r="Q63" s="55"/>
      <c r="R63" s="113"/>
      <c r="S63" s="116"/>
      <c r="T63" s="116"/>
      <c r="U63" s="116"/>
      <c r="V63" s="116"/>
      <c r="W63" s="116"/>
      <c r="X63" s="116"/>
      <c r="Y63" s="116"/>
      <c r="Z63" s="116"/>
      <c r="AA63" s="116"/>
      <c r="AB63" s="116"/>
      <c r="AC63" s="116"/>
      <c r="AD63" s="116"/>
      <c r="AE63" s="116"/>
      <c r="AF63" s="116"/>
      <c r="AG63" s="116"/>
      <c r="AH63" s="116"/>
      <c r="AI63" s="116"/>
      <c r="AJ63" s="21"/>
      <c r="AK63" s="21"/>
      <c r="AL63" s="21"/>
      <c r="AM63" s="21"/>
      <c r="AN63" s="116"/>
      <c r="AO63" s="116"/>
      <c r="AP63" s="116"/>
      <c r="AQ63" s="116"/>
      <c r="AR63" s="29"/>
    </row>
    <row r="64" spans="1:49" ht="13.5" customHeight="1" x14ac:dyDescent="0.15">
      <c r="A64" s="28"/>
      <c r="B64" s="262" t="s">
        <v>114</v>
      </c>
      <c r="C64" s="262"/>
      <c r="D64" s="262"/>
      <c r="E64" s="262"/>
      <c r="F64" s="262"/>
      <c r="G64" s="262"/>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262"/>
      <c r="AH64" s="262"/>
      <c r="AI64" s="262"/>
      <c r="AJ64" s="262"/>
      <c r="AK64" s="262"/>
      <c r="AL64" s="262"/>
      <c r="AM64" s="262"/>
      <c r="AN64" s="262"/>
      <c r="AO64" s="262"/>
      <c r="AP64" s="262"/>
      <c r="AQ64" s="262"/>
      <c r="AR64" s="29"/>
    </row>
    <row r="65" spans="1:44" ht="15" customHeight="1" x14ac:dyDescent="0.15">
      <c r="A65" s="28"/>
      <c r="B65" s="262"/>
      <c r="C65" s="262"/>
      <c r="D65" s="262"/>
      <c r="E65" s="262"/>
      <c r="F65" s="262"/>
      <c r="G65" s="262"/>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c r="AP65" s="262"/>
      <c r="AQ65" s="262"/>
      <c r="AR65" s="29"/>
    </row>
    <row r="66" spans="1:44" ht="15" customHeight="1" x14ac:dyDescent="0.15">
      <c r="A66" s="28"/>
      <c r="B66" s="262"/>
      <c r="C66" s="262"/>
      <c r="D66" s="262"/>
      <c r="E66" s="262"/>
      <c r="F66" s="262"/>
      <c r="G66" s="262"/>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c r="AE66" s="262"/>
      <c r="AF66" s="262"/>
      <c r="AG66" s="262"/>
      <c r="AH66" s="262"/>
      <c r="AI66" s="262"/>
      <c r="AJ66" s="262"/>
      <c r="AK66" s="262"/>
      <c r="AL66" s="262"/>
      <c r="AM66" s="262"/>
      <c r="AN66" s="262"/>
      <c r="AO66" s="262"/>
      <c r="AP66" s="262"/>
      <c r="AQ66" s="262"/>
      <c r="AR66" s="29"/>
    </row>
    <row r="67" spans="1:44" ht="15" customHeight="1" x14ac:dyDescent="0.15">
      <c r="A67" s="28"/>
      <c r="B67" s="262"/>
      <c r="C67" s="262"/>
      <c r="D67" s="262"/>
      <c r="E67" s="262"/>
      <c r="F67" s="262"/>
      <c r="G67" s="262"/>
      <c r="H67" s="262"/>
      <c r="I67" s="262"/>
      <c r="J67" s="262"/>
      <c r="K67" s="262"/>
      <c r="L67" s="262"/>
      <c r="M67" s="262"/>
      <c r="N67" s="262"/>
      <c r="O67" s="262"/>
      <c r="P67" s="262"/>
      <c r="Q67" s="262"/>
      <c r="R67" s="262"/>
      <c r="S67" s="262"/>
      <c r="T67" s="262"/>
      <c r="U67" s="262"/>
      <c r="V67" s="262"/>
      <c r="W67" s="262"/>
      <c r="X67" s="262"/>
      <c r="Y67" s="262"/>
      <c r="Z67" s="262"/>
      <c r="AA67" s="262"/>
      <c r="AB67" s="262"/>
      <c r="AC67" s="262"/>
      <c r="AD67" s="262"/>
      <c r="AE67" s="262"/>
      <c r="AF67" s="262"/>
      <c r="AG67" s="262"/>
      <c r="AH67" s="262"/>
      <c r="AI67" s="262"/>
      <c r="AJ67" s="262"/>
      <c r="AK67" s="262"/>
      <c r="AL67" s="262"/>
      <c r="AM67" s="262"/>
      <c r="AN67" s="262"/>
      <c r="AO67" s="262"/>
      <c r="AP67" s="262"/>
      <c r="AQ67" s="262"/>
      <c r="AR67" s="29"/>
    </row>
  </sheetData>
  <mergeCells count="148">
    <mergeCell ref="B64:AQ67"/>
    <mergeCell ref="Z61:AC62"/>
    <mergeCell ref="AD61:AD62"/>
    <mergeCell ref="AE61:AI62"/>
    <mergeCell ref="AJ61:AL62"/>
    <mergeCell ref="AM61:AM62"/>
    <mergeCell ref="AN61:AQ62"/>
    <mergeCell ref="B61:F62"/>
    <mergeCell ref="G61:L62"/>
    <mergeCell ref="M61:P62"/>
    <mergeCell ref="Q61:T62"/>
    <mergeCell ref="U61:X62"/>
    <mergeCell ref="Y61:Y62"/>
    <mergeCell ref="C53:F58"/>
    <mergeCell ref="G53:L53"/>
    <mergeCell ref="Q53:T55"/>
    <mergeCell ref="U53:Y53"/>
    <mergeCell ref="AA55:AB55"/>
    <mergeCell ref="AC55:AD55"/>
    <mergeCell ref="B57:B59"/>
    <mergeCell ref="C59:D59"/>
    <mergeCell ref="E59:F59"/>
    <mergeCell ref="G59:L59"/>
    <mergeCell ref="G56:L58"/>
    <mergeCell ref="G54:L54"/>
    <mergeCell ref="V54:X54"/>
    <mergeCell ref="AA54:AC54"/>
    <mergeCell ref="V55:W55"/>
    <mergeCell ref="X55:Y55"/>
    <mergeCell ref="B53:B56"/>
    <mergeCell ref="AN55:AQ56"/>
    <mergeCell ref="M56:P58"/>
    <mergeCell ref="Q56:T60"/>
    <mergeCell ref="X56:Y56"/>
    <mergeCell ref="AC56:AD56"/>
    <mergeCell ref="AN47:AQ48"/>
    <mergeCell ref="M48:P50"/>
    <mergeCell ref="Q48:T52"/>
    <mergeCell ref="X48:Y48"/>
    <mergeCell ref="AC48:AD48"/>
    <mergeCell ref="AF48:AH48"/>
    <mergeCell ref="AJ45:AL52"/>
    <mergeCell ref="AM45:AM52"/>
    <mergeCell ref="AN45:AQ46"/>
    <mergeCell ref="AF56:AH56"/>
    <mergeCell ref="AJ53:AL60"/>
    <mergeCell ref="AM53:AM60"/>
    <mergeCell ref="AN53:AQ54"/>
    <mergeCell ref="AF54:AH54"/>
    <mergeCell ref="G46:L46"/>
    <mergeCell ref="V46:X46"/>
    <mergeCell ref="AA46:AC46"/>
    <mergeCell ref="AF46:AH46"/>
    <mergeCell ref="V47:W47"/>
    <mergeCell ref="X47:Y47"/>
    <mergeCell ref="AC47:AD47"/>
    <mergeCell ref="B45:B48"/>
    <mergeCell ref="C45:F50"/>
    <mergeCell ref="G45:L45"/>
    <mergeCell ref="Q45:T47"/>
    <mergeCell ref="U45:Y45"/>
    <mergeCell ref="AA47:AB47"/>
    <mergeCell ref="B49:B51"/>
    <mergeCell ref="C51:D51"/>
    <mergeCell ref="E51:F51"/>
    <mergeCell ref="G51:L51"/>
    <mergeCell ref="G48:L50"/>
    <mergeCell ref="AN39:AQ40"/>
    <mergeCell ref="M40:P42"/>
    <mergeCell ref="Q40:T44"/>
    <mergeCell ref="X40:Y40"/>
    <mergeCell ref="AC40:AD40"/>
    <mergeCell ref="AF40:AH40"/>
    <mergeCell ref="G43:L43"/>
    <mergeCell ref="AM37:AM44"/>
    <mergeCell ref="AN37:AQ38"/>
    <mergeCell ref="G38:L38"/>
    <mergeCell ref="V38:X38"/>
    <mergeCell ref="AA38:AC38"/>
    <mergeCell ref="AF38:AH38"/>
    <mergeCell ref="V39:W39"/>
    <mergeCell ref="X39:Y39"/>
    <mergeCell ref="AA39:AB39"/>
    <mergeCell ref="W43:Y43"/>
    <mergeCell ref="G40:L42"/>
    <mergeCell ref="B37:B40"/>
    <mergeCell ref="C37:F42"/>
    <mergeCell ref="G37:L37"/>
    <mergeCell ref="Q37:T39"/>
    <mergeCell ref="U37:Y37"/>
    <mergeCell ref="AJ37:AL44"/>
    <mergeCell ref="AC39:AD39"/>
    <mergeCell ref="B41:B43"/>
    <mergeCell ref="C43:D43"/>
    <mergeCell ref="E43:F43"/>
    <mergeCell ref="U33:AD33"/>
    <mergeCell ref="AE33:AI36"/>
    <mergeCell ref="AN33:AQ34"/>
    <mergeCell ref="Q35:T36"/>
    <mergeCell ref="U35:Y36"/>
    <mergeCell ref="Z35:AD36"/>
    <mergeCell ref="AJ35:AM36"/>
    <mergeCell ref="AN35:AQ36"/>
    <mergeCell ref="F32:K32"/>
    <mergeCell ref="M32:Q32"/>
    <mergeCell ref="B33:B36"/>
    <mergeCell ref="C33:F36"/>
    <mergeCell ref="G33:L36"/>
    <mergeCell ref="M33:P36"/>
    <mergeCell ref="Q33:T34"/>
    <mergeCell ref="M23:T23"/>
    <mergeCell ref="I24:L24"/>
    <mergeCell ref="M24:Q24"/>
    <mergeCell ref="S24:T24"/>
    <mergeCell ref="P16:Q16"/>
    <mergeCell ref="B21:H21"/>
    <mergeCell ref="I21:T21"/>
    <mergeCell ref="U21:AQ21"/>
    <mergeCell ref="B22:H25"/>
    <mergeCell ref="I22:L22"/>
    <mergeCell ref="M22:T22"/>
    <mergeCell ref="U22:W23"/>
    <mergeCell ref="X22:AQ23"/>
    <mergeCell ref="I23:L23"/>
    <mergeCell ref="AU35:AZ36"/>
    <mergeCell ref="M3:AH3"/>
    <mergeCell ref="AI3:AQ3"/>
    <mergeCell ref="B5:B6"/>
    <mergeCell ref="C5:C6"/>
    <mergeCell ref="D5:L6"/>
    <mergeCell ref="B9:B11"/>
    <mergeCell ref="C9:C11"/>
    <mergeCell ref="D9:L11"/>
    <mergeCell ref="AC9:AC11"/>
    <mergeCell ref="AD9:AL11"/>
    <mergeCell ref="AM9:AM11"/>
    <mergeCell ref="P10:Q10"/>
    <mergeCell ref="P11:Q11"/>
    <mergeCell ref="B14:B16"/>
    <mergeCell ref="C14:C16"/>
    <mergeCell ref="D14:L16"/>
    <mergeCell ref="AC14:AC16"/>
    <mergeCell ref="AD14:AL16"/>
    <mergeCell ref="AM14:AM16"/>
    <mergeCell ref="P15:Q15"/>
    <mergeCell ref="U24:W25"/>
    <mergeCell ref="X24:AQ25"/>
    <mergeCell ref="M25:T25"/>
  </mergeCells>
  <phoneticPr fontId="1"/>
  <dataValidations count="2">
    <dataValidation type="list" allowBlank="1" showInputMessage="1" showErrorMessage="1" errorTitle="入力確認" error="リストから選択してください。" sqref="C5:C6 C9:C11 C14:C16" xr:uid="{E9E3B757-716B-4F27-B629-3BD115C481E3}">
      <formula1>"✔,　"</formula1>
    </dataValidation>
    <dataValidation type="list" allowBlank="1" showInputMessage="1" showErrorMessage="1" sqref="B44 B52 S24:T24 V59 V51 V43 O5:O6 B60" xr:uid="{F0BAE7BC-C273-4EEE-9C18-8706730BF8F2}">
      <formula1>"✔,　"</formula1>
    </dataValidation>
  </dataValidations>
  <printOptions horizontalCentered="1"/>
  <pageMargins left="0.23622047244094491" right="0.23622047244094491" top="0.65" bottom="0.21" header="0.17" footer="0.17"/>
  <pageSetup paperSize="9" scale="71" fitToHeight="0" orientation="landscape" r:id="rId1"/>
  <rowBreaks count="1" manualBreakCount="1">
    <brk id="31" max="44" man="1"/>
  </rowBreaks>
  <ignoredErrors>
    <ignoredError sqref="AF43 V38 V46 V54 AF59 AF5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A472E-7024-4AFA-94AE-EE49005ECD1B}">
  <sheetPr>
    <tabColor theme="4" tint="0.79998168889431442"/>
    <pageSetUpPr fitToPage="1"/>
  </sheetPr>
  <dimension ref="A1:AW67"/>
  <sheetViews>
    <sheetView view="pageBreakPreview" zoomScale="80" zoomScaleNormal="90" zoomScaleSheetLayoutView="80" workbookViewId="0">
      <selection activeCell="B3" sqref="B3"/>
    </sheetView>
  </sheetViews>
  <sheetFormatPr defaultColWidth="8.875" defaultRowHeight="13.5" x14ac:dyDescent="0.15"/>
  <cols>
    <col min="1" max="1" width="3.75" style="30" customWidth="1"/>
    <col min="2" max="2" width="5.25" style="30" customWidth="1"/>
    <col min="3" max="6" width="3.75" style="30" customWidth="1"/>
    <col min="7" max="8" width="3.25" style="30" customWidth="1"/>
    <col min="9" max="9" width="2.125" style="30" customWidth="1"/>
    <col min="10" max="11" width="3.25" style="30" customWidth="1"/>
    <col min="12" max="12" width="8.875" style="30" customWidth="1"/>
    <col min="13" max="13" width="2.875" style="30" customWidth="1"/>
    <col min="14" max="14" width="5" style="30" customWidth="1"/>
    <col min="15" max="15" width="5.125" style="30" customWidth="1"/>
    <col min="16" max="16" width="2.75" style="30" customWidth="1"/>
    <col min="17" max="17" width="3.75" style="30" customWidth="1"/>
    <col min="18" max="18" width="11.5" style="30" customWidth="1"/>
    <col min="19" max="19" width="3.75" style="30" customWidth="1"/>
    <col min="20" max="20" width="6.375" style="30" customWidth="1"/>
    <col min="21" max="21" width="1.375" style="30" customWidth="1"/>
    <col min="22" max="22" width="3.75" style="30" customWidth="1"/>
    <col min="23" max="23" width="4.625" style="30" customWidth="1"/>
    <col min="24" max="24" width="3.75" style="30" customWidth="1"/>
    <col min="25" max="25" width="7.375" style="30" customWidth="1"/>
    <col min="26" max="26" width="1.375" style="30" customWidth="1"/>
    <col min="27" max="27" width="3.75" style="30" customWidth="1"/>
    <col min="28" max="28" width="4.625" style="30" customWidth="1"/>
    <col min="29" max="29" width="3.75" style="30" customWidth="1"/>
    <col min="30" max="30" width="6.5" style="30" customWidth="1"/>
    <col min="31" max="31" width="3.75" style="30" customWidth="1"/>
    <col min="32" max="32" width="10.375" style="30" customWidth="1"/>
    <col min="33" max="33" width="3.75" style="30" customWidth="1"/>
    <col min="34" max="34" width="9.125" style="30" customWidth="1"/>
    <col min="35" max="35" width="10.875" style="30" customWidth="1"/>
    <col min="36" max="37" width="3.75" style="30" customWidth="1"/>
    <col min="38" max="38" width="6.125" style="30" customWidth="1"/>
    <col min="39" max="44" width="3.75" style="30" customWidth="1"/>
    <col min="45" max="45" width="10.75" style="30" hidden="1" customWidth="1"/>
    <col min="46" max="46" width="9.75" style="30" customWidth="1"/>
    <col min="47" max="48" width="9.125" style="30" customWidth="1"/>
    <col min="49" max="16384" width="8.875" style="30"/>
  </cols>
  <sheetData>
    <row r="1" spans="1:46" ht="9" customHeight="1" x14ac:dyDescent="0.15">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9"/>
      <c r="AS1" s="103">
        <f>EDATE(M32,1)</f>
        <v>45412</v>
      </c>
    </row>
    <row r="2" spans="1:46" ht="17.25" x14ac:dyDescent="0.15">
      <c r="A2" s="28"/>
      <c r="B2" s="90"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9"/>
      <c r="AS2" s="39"/>
    </row>
    <row r="3" spans="1:46" ht="20.25" customHeight="1" x14ac:dyDescent="0.15">
      <c r="A3" s="28"/>
      <c r="B3" s="28"/>
      <c r="C3" s="28"/>
      <c r="D3" s="28"/>
      <c r="E3" s="28"/>
      <c r="F3" s="28"/>
      <c r="G3" s="28"/>
      <c r="H3" s="28"/>
      <c r="I3" s="28"/>
      <c r="J3" s="28"/>
      <c r="K3" s="28"/>
      <c r="L3" s="28"/>
      <c r="M3" s="133"/>
      <c r="N3" s="133"/>
      <c r="O3" s="133"/>
      <c r="P3" s="133"/>
      <c r="Q3" s="133"/>
      <c r="R3" s="133"/>
      <c r="S3" s="133"/>
      <c r="T3" s="133"/>
      <c r="U3" s="133"/>
      <c r="V3" s="133"/>
      <c r="W3" s="133"/>
      <c r="X3" s="133"/>
      <c r="Y3" s="133"/>
      <c r="Z3" s="133"/>
      <c r="AA3" s="133"/>
      <c r="AB3" s="133"/>
      <c r="AC3" s="133"/>
      <c r="AD3" s="133"/>
      <c r="AE3" s="133"/>
      <c r="AF3" s="133"/>
      <c r="AG3" s="133"/>
      <c r="AH3" s="133"/>
      <c r="AI3" s="134"/>
      <c r="AJ3" s="134"/>
      <c r="AK3" s="134"/>
      <c r="AL3" s="134"/>
      <c r="AM3" s="134"/>
      <c r="AN3" s="134"/>
      <c r="AO3" s="134"/>
      <c r="AP3" s="134"/>
      <c r="AQ3" s="134"/>
      <c r="AR3" s="29"/>
    </row>
    <row r="4" spans="1:46" ht="7.5" customHeight="1" x14ac:dyDescent="0.15">
      <c r="A4" s="28"/>
      <c r="B4" s="2"/>
      <c r="C4" s="14"/>
      <c r="D4" s="14"/>
      <c r="E4" s="14"/>
      <c r="F4" s="14"/>
      <c r="G4" s="14"/>
      <c r="H4" s="14"/>
      <c r="I4" s="14"/>
      <c r="J4" s="14"/>
      <c r="K4" s="14"/>
      <c r="L4" s="14"/>
      <c r="M4" s="57"/>
      <c r="N4" s="82"/>
      <c r="O4" s="57"/>
      <c r="P4" s="57"/>
      <c r="Q4" s="57"/>
      <c r="R4" s="57"/>
      <c r="S4" s="57"/>
      <c r="T4" s="57"/>
      <c r="U4" s="57"/>
      <c r="V4" s="57"/>
      <c r="W4" s="57"/>
      <c r="X4" s="57"/>
      <c r="Y4" s="57"/>
      <c r="Z4" s="57"/>
      <c r="AA4" s="57"/>
      <c r="AB4" s="57"/>
      <c r="AC4" s="57"/>
      <c r="AD4" s="57"/>
      <c r="AE4" s="57"/>
      <c r="AF4" s="57"/>
      <c r="AG4" s="57"/>
      <c r="AH4" s="57"/>
      <c r="AI4" s="58"/>
      <c r="AJ4" s="58"/>
      <c r="AK4" s="58"/>
      <c r="AL4" s="58"/>
      <c r="AM4" s="58"/>
      <c r="AN4" s="58"/>
      <c r="AO4" s="58"/>
      <c r="AP4" s="58"/>
      <c r="AQ4" s="59"/>
      <c r="AR4" s="29"/>
    </row>
    <row r="5" spans="1:46" ht="22.5" customHeight="1" x14ac:dyDescent="0.15">
      <c r="A5" s="28"/>
      <c r="B5" s="135">
        <v>1</v>
      </c>
      <c r="C5" s="308" t="s">
        <v>82</v>
      </c>
      <c r="D5" s="138" t="s">
        <v>79</v>
      </c>
      <c r="E5" s="138"/>
      <c r="F5" s="138"/>
      <c r="G5" s="138"/>
      <c r="H5" s="138"/>
      <c r="I5" s="138"/>
      <c r="J5" s="138"/>
      <c r="K5" s="138"/>
      <c r="L5" s="138"/>
      <c r="M5" s="119"/>
      <c r="N5" s="87"/>
      <c r="O5" s="131" t="s">
        <v>82</v>
      </c>
      <c r="P5" s="66" t="s">
        <v>43</v>
      </c>
      <c r="Q5" s="119"/>
      <c r="R5" s="119"/>
      <c r="S5" s="119"/>
      <c r="T5" s="119"/>
      <c r="U5" s="119"/>
      <c r="V5" s="119"/>
      <c r="W5" s="119"/>
      <c r="X5" s="119"/>
      <c r="Y5" s="119"/>
      <c r="Z5" s="119"/>
      <c r="AA5" s="119"/>
      <c r="AB5" s="119"/>
      <c r="AC5" s="119"/>
      <c r="AD5" s="119"/>
      <c r="AE5" s="119"/>
      <c r="AF5" s="119"/>
      <c r="AG5" s="119"/>
      <c r="AH5" s="119"/>
      <c r="AI5" s="97"/>
      <c r="AJ5" s="97"/>
      <c r="AK5" s="97"/>
      <c r="AL5" s="97"/>
      <c r="AM5" s="97"/>
      <c r="AN5" s="97"/>
      <c r="AO5" s="97"/>
      <c r="AP5" s="97"/>
      <c r="AQ5" s="68"/>
      <c r="AR5" s="29"/>
    </row>
    <row r="6" spans="1:46" ht="22.5" customHeight="1" x14ac:dyDescent="0.15">
      <c r="A6" s="28"/>
      <c r="B6" s="135"/>
      <c r="C6" s="309"/>
      <c r="D6" s="138"/>
      <c r="E6" s="138"/>
      <c r="F6" s="138"/>
      <c r="G6" s="138"/>
      <c r="H6" s="138"/>
      <c r="I6" s="138"/>
      <c r="J6" s="138"/>
      <c r="K6" s="138"/>
      <c r="L6" s="138"/>
      <c r="M6" s="61"/>
      <c r="N6" s="60"/>
      <c r="O6" s="108" t="s">
        <v>83</v>
      </c>
      <c r="P6" s="66" t="s">
        <v>45</v>
      </c>
      <c r="Q6" s="66"/>
      <c r="R6" s="84"/>
      <c r="S6" s="66" t="s">
        <v>44</v>
      </c>
      <c r="T6" s="66"/>
      <c r="U6" s="66"/>
      <c r="V6" s="66"/>
      <c r="W6" s="66"/>
      <c r="X6" s="62"/>
      <c r="Y6" s="62"/>
      <c r="Z6" s="61"/>
      <c r="AA6" s="61"/>
      <c r="AB6" s="61"/>
      <c r="AC6" s="61"/>
      <c r="AD6" s="61"/>
      <c r="AE6" s="61"/>
      <c r="AF6" s="61"/>
      <c r="AG6" s="61"/>
      <c r="AH6" s="61"/>
      <c r="AI6" s="61"/>
      <c r="AJ6" s="61"/>
      <c r="AK6" s="62"/>
      <c r="AL6" s="62"/>
      <c r="AM6" s="62"/>
      <c r="AN6" s="62"/>
      <c r="AO6" s="62"/>
      <c r="AP6" s="62"/>
      <c r="AQ6" s="63"/>
      <c r="AR6" s="29"/>
      <c r="AS6" s="29"/>
      <c r="AT6" s="29"/>
    </row>
    <row r="7" spans="1:46" ht="7.5" customHeight="1" x14ac:dyDescent="0.15">
      <c r="A7" s="28"/>
      <c r="B7" s="74"/>
      <c r="C7" s="75"/>
      <c r="D7" s="71"/>
      <c r="E7" s="71"/>
      <c r="F7" s="71"/>
      <c r="G7" s="71"/>
      <c r="H7" s="71"/>
      <c r="I7" s="71"/>
      <c r="J7" s="71"/>
      <c r="K7" s="71"/>
      <c r="L7" s="71"/>
      <c r="M7" s="75"/>
      <c r="N7" s="74"/>
      <c r="O7" s="76"/>
      <c r="P7" s="76"/>
      <c r="Q7" s="76"/>
      <c r="R7" s="76"/>
      <c r="S7" s="76"/>
      <c r="T7" s="76"/>
      <c r="U7" s="76"/>
      <c r="V7" s="76"/>
      <c r="W7" s="76"/>
      <c r="X7" s="77"/>
      <c r="Y7" s="77"/>
      <c r="Z7" s="75"/>
      <c r="AA7" s="75"/>
      <c r="AB7" s="75"/>
      <c r="AC7" s="75"/>
      <c r="AD7" s="75"/>
      <c r="AE7" s="75"/>
      <c r="AF7" s="75"/>
      <c r="AG7" s="75"/>
      <c r="AH7" s="75"/>
      <c r="AI7" s="75"/>
      <c r="AJ7" s="75"/>
      <c r="AK7" s="77"/>
      <c r="AL7" s="77"/>
      <c r="AM7" s="77"/>
      <c r="AN7" s="77"/>
      <c r="AO7" s="77"/>
      <c r="AP7" s="77"/>
      <c r="AQ7" s="78"/>
      <c r="AR7" s="29"/>
      <c r="AS7" s="29"/>
      <c r="AT7" s="29"/>
    </row>
    <row r="8" spans="1:46" ht="7.5" customHeight="1" x14ac:dyDescent="0.15">
      <c r="A8" s="28"/>
      <c r="B8" s="60"/>
      <c r="C8" s="61"/>
      <c r="D8" s="61"/>
      <c r="E8" s="61"/>
      <c r="F8" s="61"/>
      <c r="G8" s="61"/>
      <c r="H8" s="61"/>
      <c r="I8" s="61"/>
      <c r="J8" s="61"/>
      <c r="K8" s="61"/>
      <c r="L8" s="61"/>
      <c r="M8" s="61"/>
      <c r="N8" s="60"/>
      <c r="O8" s="64"/>
      <c r="P8" s="64"/>
      <c r="Q8" s="64"/>
      <c r="R8" s="64"/>
      <c r="S8" s="64"/>
      <c r="T8" s="64"/>
      <c r="U8" s="64"/>
      <c r="V8" s="64"/>
      <c r="W8" s="64"/>
      <c r="X8" s="62"/>
      <c r="Y8" s="62"/>
      <c r="Z8" s="61"/>
      <c r="AA8" s="61"/>
      <c r="AB8" s="61"/>
      <c r="AC8" s="61"/>
      <c r="AD8" s="61"/>
      <c r="AE8" s="61"/>
      <c r="AF8" s="61"/>
      <c r="AG8" s="61"/>
      <c r="AH8" s="61"/>
      <c r="AI8" s="61"/>
      <c r="AJ8" s="61"/>
      <c r="AK8" s="62"/>
      <c r="AL8" s="62"/>
      <c r="AM8" s="62"/>
      <c r="AN8" s="62"/>
      <c r="AO8" s="62"/>
      <c r="AP8" s="62"/>
      <c r="AQ8" s="63"/>
      <c r="AR8" s="29"/>
      <c r="AS8" s="29"/>
      <c r="AT8" s="29"/>
    </row>
    <row r="9" spans="1:46" ht="10.5" customHeight="1" x14ac:dyDescent="0.15">
      <c r="A9" s="28"/>
      <c r="B9" s="135">
        <v>2</v>
      </c>
      <c r="C9" s="136" t="s">
        <v>83</v>
      </c>
      <c r="D9" s="138" t="s">
        <v>37</v>
      </c>
      <c r="E9" s="138"/>
      <c r="F9" s="138"/>
      <c r="G9" s="138"/>
      <c r="H9" s="138"/>
      <c r="I9" s="138"/>
      <c r="J9" s="138"/>
      <c r="K9" s="138"/>
      <c r="L9" s="138"/>
      <c r="M9" s="61"/>
      <c r="N9" s="60"/>
      <c r="O9" s="64"/>
      <c r="P9" s="64"/>
      <c r="Q9" s="64"/>
      <c r="R9" s="64"/>
      <c r="S9" s="64"/>
      <c r="T9" s="64"/>
      <c r="U9" s="64"/>
      <c r="V9" s="64"/>
      <c r="W9" s="64"/>
      <c r="X9" s="62"/>
      <c r="Y9" s="62"/>
      <c r="Z9" s="61"/>
      <c r="AA9" s="61"/>
      <c r="AB9" s="85"/>
      <c r="AC9" s="140" t="s">
        <v>46</v>
      </c>
      <c r="AD9" s="141" t="s">
        <v>53</v>
      </c>
      <c r="AE9" s="141"/>
      <c r="AF9" s="141"/>
      <c r="AG9" s="141"/>
      <c r="AH9" s="141"/>
      <c r="AI9" s="141"/>
      <c r="AJ9" s="141"/>
      <c r="AK9" s="141"/>
      <c r="AL9" s="141"/>
      <c r="AM9" s="142" t="s">
        <v>47</v>
      </c>
      <c r="AN9" s="62"/>
      <c r="AO9" s="62"/>
      <c r="AP9" s="62"/>
      <c r="AQ9" s="63"/>
      <c r="AR9" s="29"/>
      <c r="AS9" s="29"/>
      <c r="AT9" s="29"/>
    </row>
    <row r="10" spans="1:46" ht="19.5" customHeight="1" x14ac:dyDescent="0.15">
      <c r="A10" s="28"/>
      <c r="B10" s="135"/>
      <c r="C10" s="139"/>
      <c r="D10" s="138"/>
      <c r="E10" s="138"/>
      <c r="F10" s="138"/>
      <c r="G10" s="138"/>
      <c r="H10" s="138"/>
      <c r="I10" s="138"/>
      <c r="J10" s="138"/>
      <c r="K10" s="138"/>
      <c r="L10" s="138"/>
      <c r="M10" s="61"/>
      <c r="N10" s="60"/>
      <c r="O10" s="88" t="s">
        <v>52</v>
      </c>
      <c r="P10" s="143"/>
      <c r="Q10" s="143"/>
      <c r="R10" s="65" t="s">
        <v>116</v>
      </c>
      <c r="S10" s="64"/>
      <c r="T10" s="64"/>
      <c r="U10" s="64"/>
      <c r="V10" s="64"/>
      <c r="W10" s="64"/>
      <c r="X10" s="62"/>
      <c r="Y10" s="62"/>
      <c r="Z10" s="61"/>
      <c r="AA10" s="61"/>
      <c r="AB10" s="85"/>
      <c r="AC10" s="140"/>
      <c r="AD10" s="141"/>
      <c r="AE10" s="141"/>
      <c r="AF10" s="141"/>
      <c r="AG10" s="141"/>
      <c r="AH10" s="141"/>
      <c r="AI10" s="141"/>
      <c r="AJ10" s="141"/>
      <c r="AK10" s="141"/>
      <c r="AL10" s="141"/>
      <c r="AM10" s="142"/>
      <c r="AN10" s="66" t="s">
        <v>36</v>
      </c>
      <c r="AO10" s="62"/>
      <c r="AP10" s="62"/>
      <c r="AQ10" s="63"/>
      <c r="AR10" s="29"/>
      <c r="AS10" s="29"/>
      <c r="AT10" s="29"/>
    </row>
    <row r="11" spans="1:46" ht="16.899999999999999" customHeight="1" x14ac:dyDescent="0.15">
      <c r="A11" s="28"/>
      <c r="B11" s="135"/>
      <c r="C11" s="137"/>
      <c r="D11" s="138"/>
      <c r="E11" s="138"/>
      <c r="F11" s="138"/>
      <c r="G11" s="138"/>
      <c r="H11" s="138"/>
      <c r="I11" s="138"/>
      <c r="J11" s="138"/>
      <c r="K11" s="138"/>
      <c r="L11" s="138"/>
      <c r="M11" s="61"/>
      <c r="N11" s="60"/>
      <c r="O11" s="65"/>
      <c r="P11" s="144"/>
      <c r="Q11" s="144"/>
      <c r="R11" s="65"/>
      <c r="S11" s="65"/>
      <c r="T11" s="65"/>
      <c r="U11" s="65"/>
      <c r="V11" s="65"/>
      <c r="W11" s="65"/>
      <c r="X11" s="65"/>
      <c r="Y11" s="65"/>
      <c r="Z11" s="66"/>
      <c r="AA11" s="66"/>
      <c r="AB11" s="85"/>
      <c r="AC11" s="140"/>
      <c r="AD11" s="141"/>
      <c r="AE11" s="141"/>
      <c r="AF11" s="141"/>
      <c r="AG11" s="141"/>
      <c r="AH11" s="141"/>
      <c r="AI11" s="141"/>
      <c r="AJ11" s="141"/>
      <c r="AK11" s="141"/>
      <c r="AL11" s="141"/>
      <c r="AM11" s="142"/>
      <c r="AN11" s="67"/>
      <c r="AO11" s="67"/>
      <c r="AP11" s="67"/>
      <c r="AQ11" s="68"/>
      <c r="AR11" s="118"/>
      <c r="AS11" s="118"/>
      <c r="AT11" s="29"/>
    </row>
    <row r="12" spans="1:46" ht="7.5" customHeight="1" x14ac:dyDescent="0.15">
      <c r="A12" s="28"/>
      <c r="B12" s="74"/>
      <c r="C12" s="75"/>
      <c r="D12" s="75"/>
      <c r="E12" s="75"/>
      <c r="F12" s="75"/>
      <c r="G12" s="75"/>
      <c r="H12" s="75"/>
      <c r="I12" s="75"/>
      <c r="J12" s="75"/>
      <c r="K12" s="75"/>
      <c r="L12" s="75"/>
      <c r="M12" s="75"/>
      <c r="N12" s="74"/>
      <c r="O12" s="79"/>
      <c r="P12" s="79"/>
      <c r="Q12" s="79"/>
      <c r="R12" s="79"/>
      <c r="S12" s="79"/>
      <c r="T12" s="79"/>
      <c r="U12" s="79"/>
      <c r="V12" s="79"/>
      <c r="W12" s="79"/>
      <c r="X12" s="79"/>
      <c r="Y12" s="79"/>
      <c r="Z12" s="80"/>
      <c r="AA12" s="80"/>
      <c r="AB12" s="79"/>
      <c r="AC12" s="80"/>
      <c r="AD12" s="80"/>
      <c r="AE12" s="80"/>
      <c r="AF12" s="80"/>
      <c r="AG12" s="80"/>
      <c r="AH12" s="80"/>
      <c r="AI12" s="80"/>
      <c r="AJ12" s="80"/>
      <c r="AK12" s="81"/>
      <c r="AL12" s="81"/>
      <c r="AM12" s="80"/>
      <c r="AN12" s="81"/>
      <c r="AO12" s="81"/>
      <c r="AP12" s="81"/>
      <c r="AQ12" s="73"/>
      <c r="AR12" s="118"/>
      <c r="AS12" s="118"/>
      <c r="AT12" s="29"/>
    </row>
    <row r="13" spans="1:46" ht="7.5" customHeight="1" x14ac:dyDescent="0.15">
      <c r="A13" s="28"/>
      <c r="B13" s="60"/>
      <c r="C13" s="61"/>
      <c r="D13" s="61"/>
      <c r="E13" s="61"/>
      <c r="F13" s="61"/>
      <c r="G13" s="61"/>
      <c r="H13" s="61"/>
      <c r="I13" s="61"/>
      <c r="J13" s="61"/>
      <c r="K13" s="61"/>
      <c r="L13" s="61"/>
      <c r="M13" s="61"/>
      <c r="N13" s="60"/>
      <c r="O13" s="65"/>
      <c r="P13" s="65"/>
      <c r="Q13" s="65"/>
      <c r="R13" s="65"/>
      <c r="S13" s="65"/>
      <c r="T13" s="65"/>
      <c r="U13" s="65"/>
      <c r="V13" s="65"/>
      <c r="W13" s="65"/>
      <c r="X13" s="65"/>
      <c r="Y13" s="65"/>
      <c r="Z13" s="66"/>
      <c r="AA13" s="66"/>
      <c r="AB13" s="65"/>
      <c r="AC13" s="66"/>
      <c r="AD13" s="66"/>
      <c r="AE13" s="66"/>
      <c r="AF13" s="66"/>
      <c r="AG13" s="66"/>
      <c r="AH13" s="66"/>
      <c r="AI13" s="66"/>
      <c r="AJ13" s="66"/>
      <c r="AK13" s="67"/>
      <c r="AL13" s="67"/>
      <c r="AM13" s="66"/>
      <c r="AN13" s="67"/>
      <c r="AO13" s="67"/>
      <c r="AP13" s="67"/>
      <c r="AQ13" s="68"/>
      <c r="AR13" s="118"/>
      <c r="AS13" s="118"/>
      <c r="AT13" s="29"/>
    </row>
    <row r="14" spans="1:46" ht="10.5" customHeight="1" x14ac:dyDescent="0.15">
      <c r="A14" s="28"/>
      <c r="B14" s="135">
        <v>3</v>
      </c>
      <c r="C14" s="136" t="s">
        <v>83</v>
      </c>
      <c r="D14" s="138" t="s">
        <v>113</v>
      </c>
      <c r="E14" s="138"/>
      <c r="F14" s="138"/>
      <c r="G14" s="138"/>
      <c r="H14" s="138"/>
      <c r="I14" s="138"/>
      <c r="J14" s="138"/>
      <c r="K14" s="138"/>
      <c r="L14" s="138"/>
      <c r="M14" s="61"/>
      <c r="N14" s="60"/>
      <c r="O14" s="64"/>
      <c r="P14" s="64"/>
      <c r="Q14" s="64"/>
      <c r="R14" s="64"/>
      <c r="S14" s="64"/>
      <c r="T14" s="64"/>
      <c r="U14" s="64"/>
      <c r="V14" s="64"/>
      <c r="W14" s="64"/>
      <c r="X14" s="62"/>
      <c r="Y14" s="62"/>
      <c r="Z14" s="61"/>
      <c r="AA14" s="61"/>
      <c r="AB14" s="85"/>
      <c r="AC14" s="140" t="s">
        <v>46</v>
      </c>
      <c r="AD14" s="141" t="s">
        <v>54</v>
      </c>
      <c r="AE14" s="141"/>
      <c r="AF14" s="141"/>
      <c r="AG14" s="141"/>
      <c r="AH14" s="141"/>
      <c r="AI14" s="141"/>
      <c r="AJ14" s="141"/>
      <c r="AK14" s="141"/>
      <c r="AL14" s="141"/>
      <c r="AM14" s="142" t="s">
        <v>47</v>
      </c>
      <c r="AN14" s="62"/>
      <c r="AO14" s="62"/>
      <c r="AP14" s="62"/>
      <c r="AQ14" s="63"/>
      <c r="AR14" s="29"/>
      <c r="AS14" s="29"/>
      <c r="AT14" s="29"/>
    </row>
    <row r="15" spans="1:46" ht="19.5" customHeight="1" x14ac:dyDescent="0.15">
      <c r="A15" s="28"/>
      <c r="B15" s="135"/>
      <c r="C15" s="139"/>
      <c r="D15" s="138"/>
      <c r="E15" s="138"/>
      <c r="F15" s="138"/>
      <c r="G15" s="138"/>
      <c r="H15" s="138"/>
      <c r="I15" s="138"/>
      <c r="J15" s="138"/>
      <c r="K15" s="138"/>
      <c r="L15" s="138"/>
      <c r="M15" s="61"/>
      <c r="N15" s="60"/>
      <c r="O15" s="88" t="s">
        <v>52</v>
      </c>
      <c r="P15" s="143"/>
      <c r="Q15" s="143"/>
      <c r="R15" s="65" t="s">
        <v>115</v>
      </c>
      <c r="S15" s="64"/>
      <c r="T15" s="64"/>
      <c r="U15" s="64"/>
      <c r="V15" s="64"/>
      <c r="W15" s="64"/>
      <c r="X15" s="62"/>
      <c r="Y15" s="62"/>
      <c r="Z15" s="61"/>
      <c r="AA15" s="61"/>
      <c r="AB15" s="85"/>
      <c r="AC15" s="140"/>
      <c r="AD15" s="141"/>
      <c r="AE15" s="141"/>
      <c r="AF15" s="141"/>
      <c r="AG15" s="141"/>
      <c r="AH15" s="141"/>
      <c r="AI15" s="141"/>
      <c r="AJ15" s="141"/>
      <c r="AK15" s="141"/>
      <c r="AL15" s="141"/>
      <c r="AM15" s="142"/>
      <c r="AN15" s="66" t="s">
        <v>36</v>
      </c>
      <c r="AO15" s="62"/>
      <c r="AP15" s="62"/>
      <c r="AQ15" s="63"/>
      <c r="AR15" s="29"/>
      <c r="AS15" s="29"/>
      <c r="AT15" s="29"/>
    </row>
    <row r="16" spans="1:46" ht="16.899999999999999" customHeight="1" x14ac:dyDescent="0.15">
      <c r="A16" s="28"/>
      <c r="B16" s="135"/>
      <c r="C16" s="137"/>
      <c r="D16" s="138"/>
      <c r="E16" s="138"/>
      <c r="F16" s="138"/>
      <c r="G16" s="138"/>
      <c r="H16" s="138"/>
      <c r="I16" s="138"/>
      <c r="J16" s="138"/>
      <c r="K16" s="138"/>
      <c r="L16" s="138"/>
      <c r="M16" s="61"/>
      <c r="N16" s="60"/>
      <c r="O16" s="65"/>
      <c r="P16" s="144"/>
      <c r="Q16" s="144"/>
      <c r="R16" s="65"/>
      <c r="S16" s="65"/>
      <c r="T16" s="65"/>
      <c r="U16" s="65"/>
      <c r="V16" s="65"/>
      <c r="W16" s="65"/>
      <c r="X16" s="65"/>
      <c r="Y16" s="65"/>
      <c r="Z16" s="66"/>
      <c r="AA16" s="66"/>
      <c r="AB16" s="85"/>
      <c r="AC16" s="140"/>
      <c r="AD16" s="141"/>
      <c r="AE16" s="141"/>
      <c r="AF16" s="141"/>
      <c r="AG16" s="141"/>
      <c r="AH16" s="141"/>
      <c r="AI16" s="141"/>
      <c r="AJ16" s="141"/>
      <c r="AK16" s="141"/>
      <c r="AL16" s="141"/>
      <c r="AM16" s="142"/>
      <c r="AN16" s="67"/>
      <c r="AO16" s="67"/>
      <c r="AP16" s="67"/>
      <c r="AQ16" s="68"/>
      <c r="AR16" s="118"/>
      <c r="AS16" s="118"/>
      <c r="AT16" s="29"/>
    </row>
    <row r="17" spans="1:46" ht="7.5" customHeight="1" x14ac:dyDescent="0.15">
      <c r="A17" s="28"/>
      <c r="B17" s="69"/>
      <c r="C17" s="70"/>
      <c r="D17" s="70"/>
      <c r="E17" s="70"/>
      <c r="F17" s="70"/>
      <c r="G17" s="70"/>
      <c r="H17" s="70"/>
      <c r="I17" s="70"/>
      <c r="J17" s="70"/>
      <c r="K17" s="70"/>
      <c r="L17" s="70"/>
      <c r="M17" s="71"/>
      <c r="N17" s="83"/>
      <c r="O17" s="71"/>
      <c r="P17" s="71"/>
      <c r="Q17" s="71"/>
      <c r="R17" s="71"/>
      <c r="S17" s="71"/>
      <c r="T17" s="71"/>
      <c r="U17" s="71"/>
      <c r="V17" s="71"/>
      <c r="W17" s="71"/>
      <c r="X17" s="71"/>
      <c r="Y17" s="71"/>
      <c r="Z17" s="71"/>
      <c r="AA17" s="71"/>
      <c r="AB17" s="71"/>
      <c r="AC17" s="71"/>
      <c r="AD17" s="71"/>
      <c r="AE17" s="71"/>
      <c r="AF17" s="71"/>
      <c r="AG17" s="71"/>
      <c r="AH17" s="71"/>
      <c r="AI17" s="72"/>
      <c r="AJ17" s="72"/>
      <c r="AK17" s="72"/>
      <c r="AL17" s="72"/>
      <c r="AM17" s="72"/>
      <c r="AN17" s="72"/>
      <c r="AO17" s="72"/>
      <c r="AP17" s="72"/>
      <c r="AQ17" s="73"/>
      <c r="AR17" s="29"/>
    </row>
    <row r="18" spans="1:46" ht="20.25" customHeight="1" x14ac:dyDescent="0.15">
      <c r="A18" s="28"/>
      <c r="B18" s="28" t="s">
        <v>85</v>
      </c>
      <c r="C18" s="28"/>
      <c r="D18" s="28"/>
      <c r="E18" s="28"/>
      <c r="F18" s="28"/>
      <c r="G18" s="28"/>
      <c r="H18" s="28"/>
      <c r="I18" s="28"/>
      <c r="J18" s="28"/>
      <c r="K18" s="28"/>
      <c r="L18" s="28"/>
      <c r="M18" s="89"/>
      <c r="N18" s="117"/>
      <c r="O18" s="117"/>
      <c r="P18" s="117"/>
      <c r="Q18" s="117"/>
      <c r="R18" s="117"/>
      <c r="S18" s="117"/>
      <c r="T18" s="117"/>
      <c r="U18" s="117"/>
      <c r="V18" s="117"/>
      <c r="W18" s="117"/>
      <c r="X18" s="117"/>
      <c r="Y18" s="117"/>
      <c r="Z18" s="117"/>
      <c r="AA18" s="117"/>
      <c r="AB18" s="117"/>
      <c r="AC18" s="117"/>
      <c r="AD18" s="117"/>
      <c r="AE18" s="117"/>
      <c r="AF18" s="117"/>
      <c r="AG18" s="117"/>
      <c r="AH18" s="117"/>
      <c r="AI18" s="118"/>
      <c r="AJ18" s="118"/>
      <c r="AK18" s="118"/>
      <c r="AL18" s="118"/>
      <c r="AM18" s="118"/>
      <c r="AN18" s="118"/>
      <c r="AO18" s="118"/>
      <c r="AP18" s="118"/>
      <c r="AQ18" s="118"/>
      <c r="AR18" s="29"/>
    </row>
    <row r="19" spans="1:46" ht="35.25" customHeight="1" x14ac:dyDescent="0.15">
      <c r="A19" s="28"/>
      <c r="B19" s="28"/>
      <c r="C19" s="28"/>
      <c r="D19" s="28"/>
      <c r="E19" s="28"/>
      <c r="F19" s="28"/>
      <c r="G19" s="28"/>
      <c r="H19" s="28"/>
      <c r="I19" s="28"/>
      <c r="J19" s="28"/>
      <c r="K19" s="28"/>
      <c r="L19" s="28"/>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8"/>
      <c r="AJ19" s="118"/>
      <c r="AK19" s="118"/>
      <c r="AL19" s="118"/>
      <c r="AM19" s="118"/>
      <c r="AN19" s="118"/>
      <c r="AO19" s="118"/>
      <c r="AP19" s="118"/>
      <c r="AQ19" s="118"/>
      <c r="AR19" s="29"/>
    </row>
    <row r="20" spans="1:46" ht="15" customHeight="1" x14ac:dyDescent="0.15">
      <c r="A20" s="28"/>
      <c r="B20" s="28" t="s">
        <v>1</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9"/>
    </row>
    <row r="21" spans="1:46" ht="22.5" customHeight="1" x14ac:dyDescent="0.15">
      <c r="A21" s="28"/>
      <c r="B21" s="156" t="s">
        <v>55</v>
      </c>
      <c r="C21" s="157"/>
      <c r="D21" s="157"/>
      <c r="E21" s="157"/>
      <c r="F21" s="157"/>
      <c r="G21" s="157"/>
      <c r="H21" s="158"/>
      <c r="I21" s="159" t="s">
        <v>61</v>
      </c>
      <c r="J21" s="159"/>
      <c r="K21" s="159"/>
      <c r="L21" s="159"/>
      <c r="M21" s="159"/>
      <c r="N21" s="159"/>
      <c r="O21" s="159"/>
      <c r="P21" s="159"/>
      <c r="Q21" s="159"/>
      <c r="R21" s="159"/>
      <c r="S21" s="159"/>
      <c r="T21" s="159"/>
      <c r="U21" s="156" t="s">
        <v>63</v>
      </c>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8"/>
      <c r="AR21" s="29"/>
      <c r="AS21" s="31"/>
    </row>
    <row r="22" spans="1:46" ht="30" customHeight="1" x14ac:dyDescent="0.15">
      <c r="A22" s="28"/>
      <c r="B22" s="317" t="s">
        <v>92</v>
      </c>
      <c r="C22" s="318"/>
      <c r="D22" s="318"/>
      <c r="E22" s="318"/>
      <c r="F22" s="318"/>
      <c r="G22" s="318"/>
      <c r="H22" s="319"/>
      <c r="I22" s="169" t="s">
        <v>23</v>
      </c>
      <c r="J22" s="169"/>
      <c r="K22" s="169"/>
      <c r="L22" s="169"/>
      <c r="M22" s="326" t="s">
        <v>93</v>
      </c>
      <c r="N22" s="326"/>
      <c r="O22" s="326"/>
      <c r="P22" s="326"/>
      <c r="Q22" s="326"/>
      <c r="R22" s="326"/>
      <c r="S22" s="326"/>
      <c r="T22" s="326"/>
      <c r="U22" s="171" t="s">
        <v>24</v>
      </c>
      <c r="V22" s="172"/>
      <c r="W22" s="172"/>
      <c r="X22" s="327" t="s">
        <v>96</v>
      </c>
      <c r="Y22" s="327"/>
      <c r="Z22" s="327"/>
      <c r="AA22" s="327"/>
      <c r="AB22" s="327"/>
      <c r="AC22" s="327"/>
      <c r="AD22" s="327"/>
      <c r="AE22" s="327"/>
      <c r="AF22" s="327"/>
      <c r="AG22" s="327"/>
      <c r="AH22" s="327"/>
      <c r="AI22" s="327"/>
      <c r="AJ22" s="327"/>
      <c r="AK22" s="327"/>
      <c r="AL22" s="327"/>
      <c r="AM22" s="327"/>
      <c r="AN22" s="327"/>
      <c r="AO22" s="327"/>
      <c r="AP22" s="327"/>
      <c r="AQ22" s="328"/>
      <c r="AR22" s="29"/>
      <c r="AT22" s="32"/>
    </row>
    <row r="23" spans="1:46" ht="30" customHeight="1" x14ac:dyDescent="0.15">
      <c r="A23" s="28"/>
      <c r="B23" s="320"/>
      <c r="C23" s="321"/>
      <c r="D23" s="321"/>
      <c r="E23" s="321"/>
      <c r="F23" s="321"/>
      <c r="G23" s="321"/>
      <c r="H23" s="322"/>
      <c r="I23" s="179" t="s">
        <v>22</v>
      </c>
      <c r="J23" s="179"/>
      <c r="K23" s="179"/>
      <c r="L23" s="179"/>
      <c r="M23" s="331" t="s">
        <v>111</v>
      </c>
      <c r="N23" s="331"/>
      <c r="O23" s="331"/>
      <c r="P23" s="331"/>
      <c r="Q23" s="331"/>
      <c r="R23" s="332"/>
      <c r="S23" s="332"/>
      <c r="T23" s="332"/>
      <c r="U23" s="173"/>
      <c r="V23" s="174"/>
      <c r="W23" s="174"/>
      <c r="X23" s="329"/>
      <c r="Y23" s="329"/>
      <c r="Z23" s="329"/>
      <c r="AA23" s="329"/>
      <c r="AB23" s="329"/>
      <c r="AC23" s="329"/>
      <c r="AD23" s="329"/>
      <c r="AE23" s="329"/>
      <c r="AF23" s="329"/>
      <c r="AG23" s="329"/>
      <c r="AH23" s="329"/>
      <c r="AI23" s="329"/>
      <c r="AJ23" s="329"/>
      <c r="AK23" s="329"/>
      <c r="AL23" s="329"/>
      <c r="AM23" s="329"/>
      <c r="AN23" s="329"/>
      <c r="AO23" s="329"/>
      <c r="AP23" s="329"/>
      <c r="AQ23" s="330"/>
      <c r="AR23" s="29"/>
      <c r="AT23" s="32"/>
    </row>
    <row r="24" spans="1:46" ht="30" customHeight="1" x14ac:dyDescent="0.15">
      <c r="A24" s="28"/>
      <c r="B24" s="320"/>
      <c r="C24" s="321"/>
      <c r="D24" s="321"/>
      <c r="E24" s="321"/>
      <c r="F24" s="321"/>
      <c r="G24" s="321"/>
      <c r="H24" s="322"/>
      <c r="I24" s="179" t="s">
        <v>21</v>
      </c>
      <c r="J24" s="179"/>
      <c r="K24" s="179"/>
      <c r="L24" s="179"/>
      <c r="M24" s="331" t="s">
        <v>94</v>
      </c>
      <c r="N24" s="331"/>
      <c r="O24" s="331"/>
      <c r="P24" s="331"/>
      <c r="Q24" s="331"/>
      <c r="R24" s="93" t="s">
        <v>62</v>
      </c>
      <c r="S24" s="206" t="s">
        <v>83</v>
      </c>
      <c r="T24" s="207"/>
      <c r="U24" s="145" t="s">
        <v>25</v>
      </c>
      <c r="V24" s="146"/>
      <c r="W24" s="146"/>
      <c r="X24" s="310" t="s">
        <v>28</v>
      </c>
      <c r="Y24" s="310"/>
      <c r="Z24" s="310"/>
      <c r="AA24" s="310"/>
      <c r="AB24" s="310"/>
      <c r="AC24" s="310"/>
      <c r="AD24" s="310"/>
      <c r="AE24" s="310"/>
      <c r="AF24" s="310"/>
      <c r="AG24" s="310"/>
      <c r="AH24" s="310"/>
      <c r="AI24" s="310"/>
      <c r="AJ24" s="310"/>
      <c r="AK24" s="310"/>
      <c r="AL24" s="310"/>
      <c r="AM24" s="310"/>
      <c r="AN24" s="310"/>
      <c r="AO24" s="310"/>
      <c r="AP24" s="310"/>
      <c r="AQ24" s="311"/>
      <c r="AR24" s="29"/>
      <c r="AT24" s="32"/>
    </row>
    <row r="25" spans="1:46" ht="30" customHeight="1" x14ac:dyDescent="0.15">
      <c r="A25" s="28"/>
      <c r="B25" s="323"/>
      <c r="C25" s="324"/>
      <c r="D25" s="324"/>
      <c r="E25" s="324"/>
      <c r="F25" s="324"/>
      <c r="G25" s="324"/>
      <c r="H25" s="325"/>
      <c r="I25" s="94" t="s">
        <v>64</v>
      </c>
      <c r="J25" s="95"/>
      <c r="K25" s="95"/>
      <c r="L25" s="96"/>
      <c r="M25" s="314" t="s">
        <v>95</v>
      </c>
      <c r="N25" s="315"/>
      <c r="O25" s="315"/>
      <c r="P25" s="315"/>
      <c r="Q25" s="315"/>
      <c r="R25" s="315"/>
      <c r="S25" s="315"/>
      <c r="T25" s="316"/>
      <c r="U25" s="147"/>
      <c r="V25" s="148"/>
      <c r="W25" s="148"/>
      <c r="X25" s="312"/>
      <c r="Y25" s="312"/>
      <c r="Z25" s="312"/>
      <c r="AA25" s="312"/>
      <c r="AB25" s="312"/>
      <c r="AC25" s="312"/>
      <c r="AD25" s="312"/>
      <c r="AE25" s="312"/>
      <c r="AF25" s="312"/>
      <c r="AG25" s="312"/>
      <c r="AH25" s="312"/>
      <c r="AI25" s="312"/>
      <c r="AJ25" s="312"/>
      <c r="AK25" s="312"/>
      <c r="AL25" s="312"/>
      <c r="AM25" s="312"/>
      <c r="AN25" s="312"/>
      <c r="AO25" s="312"/>
      <c r="AP25" s="312"/>
      <c r="AQ25" s="313"/>
      <c r="AR25" s="29"/>
    </row>
    <row r="26" spans="1:46" ht="15" customHeight="1" x14ac:dyDescent="0.15">
      <c r="A26" s="28"/>
      <c r="B26" s="26" t="s">
        <v>56</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9"/>
    </row>
    <row r="27" spans="1:46" ht="15" customHeight="1" x14ac:dyDescent="0.15">
      <c r="A27" s="28"/>
      <c r="B27" s="26" t="s">
        <v>57</v>
      </c>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9"/>
    </row>
    <row r="28" spans="1:46" ht="15" customHeight="1" x14ac:dyDescent="0.15">
      <c r="A28" s="28"/>
      <c r="B28" s="26" t="s">
        <v>58</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9"/>
    </row>
    <row r="29" spans="1:46" ht="15" customHeight="1" x14ac:dyDescent="0.15">
      <c r="A29" s="28"/>
      <c r="B29" s="26" t="s">
        <v>59</v>
      </c>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9"/>
    </row>
    <row r="30" spans="1:46" ht="15" customHeight="1" x14ac:dyDescent="0.15">
      <c r="A30" s="28"/>
      <c r="B30" s="26" t="s">
        <v>60</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9"/>
    </row>
    <row r="31" spans="1:46" ht="9" customHeight="1" x14ac:dyDescent="0.15">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9"/>
    </row>
    <row r="32" spans="1:46" ht="15" customHeight="1" x14ac:dyDescent="0.15">
      <c r="A32" s="28"/>
      <c r="B32" s="28" t="s">
        <v>2</v>
      </c>
      <c r="C32" s="28"/>
      <c r="D32" s="28"/>
      <c r="E32" s="33" t="s">
        <v>9</v>
      </c>
      <c r="F32" s="220">
        <v>45017</v>
      </c>
      <c r="G32" s="220"/>
      <c r="H32" s="220"/>
      <c r="I32" s="220"/>
      <c r="J32" s="220"/>
      <c r="K32" s="220"/>
      <c r="L32" s="34" t="s">
        <v>10</v>
      </c>
      <c r="M32" s="220">
        <v>45382</v>
      </c>
      <c r="N32" s="220"/>
      <c r="O32" s="220"/>
      <c r="P32" s="220"/>
      <c r="Q32" s="220"/>
      <c r="R32" s="35" t="s">
        <v>11</v>
      </c>
      <c r="S32" s="35"/>
      <c r="T32" s="35"/>
      <c r="U32" s="35"/>
      <c r="V32" s="35"/>
      <c r="W32" s="28"/>
      <c r="X32" s="28"/>
      <c r="Y32" s="28"/>
      <c r="Z32" s="28"/>
      <c r="AA32" s="28"/>
      <c r="AB32" s="28"/>
      <c r="AC32" s="28"/>
      <c r="AD32" s="28"/>
      <c r="AE32" s="28"/>
      <c r="AF32" s="28"/>
      <c r="AG32" s="28"/>
      <c r="AH32" s="28"/>
      <c r="AI32" s="28"/>
      <c r="AJ32" s="28"/>
      <c r="AK32" s="28"/>
      <c r="AL32" s="28"/>
      <c r="AM32" s="28"/>
      <c r="AN32" s="28"/>
      <c r="AO32" s="28"/>
      <c r="AP32" s="28"/>
      <c r="AQ32" s="28"/>
      <c r="AR32" s="29"/>
    </row>
    <row r="33" spans="1:49" ht="15" customHeight="1" x14ac:dyDescent="0.15">
      <c r="A33" s="28"/>
      <c r="B33" s="180" t="s">
        <v>3</v>
      </c>
      <c r="C33" s="183" t="s">
        <v>4</v>
      </c>
      <c r="D33" s="184"/>
      <c r="E33" s="184"/>
      <c r="F33" s="185"/>
      <c r="G33" s="192" t="s">
        <v>42</v>
      </c>
      <c r="H33" s="193"/>
      <c r="I33" s="193"/>
      <c r="J33" s="193"/>
      <c r="K33" s="193"/>
      <c r="L33" s="194"/>
      <c r="M33" s="192" t="s">
        <v>81</v>
      </c>
      <c r="N33" s="184"/>
      <c r="O33" s="184"/>
      <c r="P33" s="185"/>
      <c r="Q33" s="183" t="s">
        <v>5</v>
      </c>
      <c r="R33" s="184"/>
      <c r="S33" s="184"/>
      <c r="T33" s="185"/>
      <c r="U33" s="208" t="s">
        <v>84</v>
      </c>
      <c r="V33" s="209"/>
      <c r="W33" s="209"/>
      <c r="X33" s="209"/>
      <c r="Y33" s="209"/>
      <c r="Z33" s="209"/>
      <c r="AA33" s="209"/>
      <c r="AB33" s="209"/>
      <c r="AC33" s="209"/>
      <c r="AD33" s="210"/>
      <c r="AE33" s="183" t="s">
        <v>6</v>
      </c>
      <c r="AF33" s="184"/>
      <c r="AG33" s="184"/>
      <c r="AH33" s="184"/>
      <c r="AI33" s="184"/>
      <c r="AJ33" s="36"/>
      <c r="AK33" s="36"/>
      <c r="AL33" s="36"/>
      <c r="AM33" s="37"/>
      <c r="AN33" s="211" t="s">
        <v>41</v>
      </c>
      <c r="AO33" s="212"/>
      <c r="AP33" s="212"/>
      <c r="AQ33" s="213"/>
      <c r="AR33" s="29"/>
      <c r="AT33" s="38"/>
    </row>
    <row r="34" spans="1:49" ht="15" customHeight="1" x14ac:dyDescent="0.15">
      <c r="A34" s="28"/>
      <c r="B34" s="181"/>
      <c r="C34" s="186"/>
      <c r="D34" s="187"/>
      <c r="E34" s="187"/>
      <c r="F34" s="188"/>
      <c r="G34" s="195"/>
      <c r="H34" s="196"/>
      <c r="I34" s="196"/>
      <c r="J34" s="196"/>
      <c r="K34" s="196"/>
      <c r="L34" s="197"/>
      <c r="M34" s="195"/>
      <c r="N34" s="187"/>
      <c r="O34" s="187"/>
      <c r="P34" s="188"/>
      <c r="Q34" s="201"/>
      <c r="R34" s="202"/>
      <c r="S34" s="202"/>
      <c r="T34" s="203"/>
      <c r="U34" s="98"/>
      <c r="V34" s="99"/>
      <c r="W34" s="100" t="str">
        <f>IF($C$5="✔","☑","")</f>
        <v>☑</v>
      </c>
      <c r="X34" s="99"/>
      <c r="Y34" s="101" t="str">
        <f>IF($C$9="✔","☑","")</f>
        <v/>
      </c>
      <c r="Z34" s="99"/>
      <c r="AA34" s="99"/>
      <c r="AB34" s="101" t="str">
        <f>IF($C$14="✔","☑","")</f>
        <v/>
      </c>
      <c r="AC34" s="99"/>
      <c r="AD34" s="102"/>
      <c r="AE34" s="186"/>
      <c r="AF34" s="187"/>
      <c r="AG34" s="187"/>
      <c r="AH34" s="187"/>
      <c r="AI34" s="187"/>
      <c r="AJ34" s="8"/>
      <c r="AK34" s="8"/>
      <c r="AL34" s="8"/>
      <c r="AM34" s="86"/>
      <c r="AN34" s="214"/>
      <c r="AO34" s="215"/>
      <c r="AP34" s="215"/>
      <c r="AQ34" s="216"/>
      <c r="AR34" s="29"/>
      <c r="AT34" s="38"/>
    </row>
    <row r="35" spans="1:49" ht="15" customHeight="1" x14ac:dyDescent="0.15">
      <c r="A35" s="28"/>
      <c r="B35" s="181"/>
      <c r="C35" s="186"/>
      <c r="D35" s="187"/>
      <c r="E35" s="187"/>
      <c r="F35" s="188"/>
      <c r="G35" s="195"/>
      <c r="H35" s="196"/>
      <c r="I35" s="196"/>
      <c r="J35" s="196"/>
      <c r="K35" s="196"/>
      <c r="L35" s="197"/>
      <c r="M35" s="186"/>
      <c r="N35" s="187"/>
      <c r="O35" s="187"/>
      <c r="P35" s="188"/>
      <c r="Q35" s="217" t="s">
        <v>18</v>
      </c>
      <c r="R35" s="218"/>
      <c r="S35" s="218"/>
      <c r="T35" s="219"/>
      <c r="U35" s="195" t="s">
        <v>38</v>
      </c>
      <c r="V35" s="196"/>
      <c r="W35" s="196"/>
      <c r="X35" s="196"/>
      <c r="Y35" s="197"/>
      <c r="Z35" s="195" t="s">
        <v>39</v>
      </c>
      <c r="AA35" s="196"/>
      <c r="AB35" s="196"/>
      <c r="AC35" s="196"/>
      <c r="AD35" s="197"/>
      <c r="AE35" s="186"/>
      <c r="AF35" s="187"/>
      <c r="AG35" s="187"/>
      <c r="AH35" s="187"/>
      <c r="AI35" s="187"/>
      <c r="AJ35" s="183" t="s">
        <v>34</v>
      </c>
      <c r="AK35" s="184"/>
      <c r="AL35" s="184"/>
      <c r="AM35" s="185"/>
      <c r="AN35" s="195" t="s">
        <v>40</v>
      </c>
      <c r="AO35" s="196"/>
      <c r="AP35" s="196"/>
      <c r="AQ35" s="197"/>
      <c r="AR35" s="29"/>
      <c r="AT35" s="38"/>
    </row>
    <row r="36" spans="1:49" ht="15" customHeight="1" x14ac:dyDescent="0.15">
      <c r="A36" s="28"/>
      <c r="B36" s="182"/>
      <c r="C36" s="189"/>
      <c r="D36" s="190"/>
      <c r="E36" s="190"/>
      <c r="F36" s="191"/>
      <c r="G36" s="198"/>
      <c r="H36" s="199"/>
      <c r="I36" s="199"/>
      <c r="J36" s="199"/>
      <c r="K36" s="199"/>
      <c r="L36" s="200"/>
      <c r="M36" s="189"/>
      <c r="N36" s="190"/>
      <c r="O36" s="190"/>
      <c r="P36" s="191"/>
      <c r="Q36" s="189"/>
      <c r="R36" s="190"/>
      <c r="S36" s="190"/>
      <c r="T36" s="191"/>
      <c r="U36" s="198"/>
      <c r="V36" s="199"/>
      <c r="W36" s="199"/>
      <c r="X36" s="199"/>
      <c r="Y36" s="200"/>
      <c r="Z36" s="198"/>
      <c r="AA36" s="199"/>
      <c r="AB36" s="199"/>
      <c r="AC36" s="199"/>
      <c r="AD36" s="200"/>
      <c r="AE36" s="189"/>
      <c r="AF36" s="190"/>
      <c r="AG36" s="190"/>
      <c r="AH36" s="190"/>
      <c r="AI36" s="190"/>
      <c r="AJ36" s="189"/>
      <c r="AK36" s="190"/>
      <c r="AL36" s="190"/>
      <c r="AM36" s="191"/>
      <c r="AN36" s="198"/>
      <c r="AO36" s="199"/>
      <c r="AP36" s="199"/>
      <c r="AQ36" s="200"/>
      <c r="AR36" s="29"/>
      <c r="AT36" s="38"/>
    </row>
    <row r="37" spans="1:49" ht="15.75" customHeight="1" x14ac:dyDescent="0.15">
      <c r="A37" s="28"/>
      <c r="B37" s="180">
        <v>1</v>
      </c>
      <c r="C37" s="333" t="s">
        <v>86</v>
      </c>
      <c r="D37" s="334"/>
      <c r="E37" s="334"/>
      <c r="F37" s="335"/>
      <c r="G37" s="227" t="s">
        <v>15</v>
      </c>
      <c r="H37" s="228"/>
      <c r="I37" s="228"/>
      <c r="J37" s="228"/>
      <c r="K37" s="228"/>
      <c r="L37" s="229"/>
      <c r="M37" s="2"/>
      <c r="N37" s="14"/>
      <c r="O37" s="14"/>
      <c r="P37" s="14"/>
      <c r="Q37" s="339" t="s">
        <v>31</v>
      </c>
      <c r="R37" s="340"/>
      <c r="S37" s="340"/>
      <c r="T37" s="341"/>
      <c r="U37" s="239"/>
      <c r="V37" s="240"/>
      <c r="W37" s="240"/>
      <c r="X37" s="240"/>
      <c r="Y37" s="241"/>
      <c r="Z37" s="2"/>
      <c r="AA37" s="14"/>
      <c r="AB37" s="14"/>
      <c r="AC37" s="14"/>
      <c r="AD37" s="15"/>
      <c r="AE37" s="13" t="s">
        <v>27</v>
      </c>
      <c r="AF37" s="3"/>
      <c r="AG37" s="3"/>
      <c r="AH37" s="3"/>
      <c r="AI37" s="4"/>
      <c r="AJ37" s="242">
        <f>MIN(AF38,AF40,AF43)</f>
        <v>30000</v>
      </c>
      <c r="AK37" s="243"/>
      <c r="AL37" s="243"/>
      <c r="AM37" s="185" t="s">
        <v>8</v>
      </c>
      <c r="AN37" s="363" t="s">
        <v>98</v>
      </c>
      <c r="AO37" s="277"/>
      <c r="AP37" s="277"/>
      <c r="AQ37" s="278"/>
      <c r="AR37" s="29"/>
    </row>
    <row r="38" spans="1:49" ht="15.75" customHeight="1" x14ac:dyDescent="0.15">
      <c r="A38" s="28"/>
      <c r="B38" s="181"/>
      <c r="C38" s="336"/>
      <c r="D38" s="337"/>
      <c r="E38" s="337"/>
      <c r="F38" s="338"/>
      <c r="G38" s="360">
        <v>42826</v>
      </c>
      <c r="H38" s="361"/>
      <c r="I38" s="361"/>
      <c r="J38" s="361"/>
      <c r="K38" s="361"/>
      <c r="L38" s="362"/>
      <c r="M38" s="5" t="s">
        <v>12</v>
      </c>
      <c r="N38" s="8">
        <f>IF($G$38="","",DATEDIF(G38,$M$32,"m")+1)</f>
        <v>84</v>
      </c>
      <c r="O38" s="8" t="s">
        <v>32</v>
      </c>
      <c r="P38" s="16" t="s">
        <v>17</v>
      </c>
      <c r="Q38" s="342"/>
      <c r="R38" s="343"/>
      <c r="S38" s="343"/>
      <c r="T38" s="344"/>
      <c r="U38" s="27"/>
      <c r="V38" s="279">
        <f>V39*W40</f>
        <v>276000</v>
      </c>
      <c r="W38" s="279"/>
      <c r="X38" s="279"/>
      <c r="Y38" s="6" t="s">
        <v>8</v>
      </c>
      <c r="Z38" s="17"/>
      <c r="AA38" s="280">
        <f>AA39*AB40</f>
        <v>120000</v>
      </c>
      <c r="AB38" s="280"/>
      <c r="AC38" s="280"/>
      <c r="AD38" s="6" t="s">
        <v>8</v>
      </c>
      <c r="AE38" s="5"/>
      <c r="AF38" s="245">
        <f>IF(V38=0,0,ROUNDDOWN((V38-10000)/2,0))</f>
        <v>133000</v>
      </c>
      <c r="AG38" s="245"/>
      <c r="AH38" s="245"/>
      <c r="AI38" s="6" t="s">
        <v>8</v>
      </c>
      <c r="AJ38" s="244"/>
      <c r="AK38" s="245"/>
      <c r="AL38" s="245"/>
      <c r="AM38" s="188"/>
      <c r="AN38" s="255"/>
      <c r="AO38" s="256"/>
      <c r="AP38" s="256"/>
      <c r="AQ38" s="257"/>
      <c r="AR38" s="29"/>
      <c r="AS38" s="39">
        <f>YEAR($AS$1)*12+MONTH($AS$1)-YEAR(G38)*12-MONTH(G38)
-IF(DAY(G38+1)=1,IF(DAY($AS$1+1)&gt;1,1),IF(AND(DAY($AS$1+1)&gt;1,
 DAY($AS$1)&lt;DAY(G38)),1))</f>
        <v>84</v>
      </c>
      <c r="AU38" s="38" t="s">
        <v>101</v>
      </c>
      <c r="AV38" s="126">
        <f>MIN(N38,N39,N43,N44)</f>
        <v>78</v>
      </c>
      <c r="AW38" s="30" t="s">
        <v>102</v>
      </c>
    </row>
    <row r="39" spans="1:49" ht="15.75" customHeight="1" x14ac:dyDescent="0.15">
      <c r="A39" s="28"/>
      <c r="B39" s="181"/>
      <c r="C39" s="336"/>
      <c r="D39" s="337"/>
      <c r="E39" s="337"/>
      <c r="F39" s="338"/>
      <c r="G39" s="104"/>
      <c r="H39" s="105"/>
      <c r="I39" s="105"/>
      <c r="J39" s="105"/>
      <c r="K39" s="105"/>
      <c r="L39" s="106"/>
      <c r="M39" s="121" t="str">
        <f>IF($S$24="✔","（翌月払いのため","")</f>
        <v/>
      </c>
      <c r="N39" s="122" t="str">
        <f>IF($S$24="✔",N38-1,"")</f>
        <v/>
      </c>
      <c r="O39" s="121" t="str">
        <f>IF($S$24="✔","ヶ月）","")</f>
        <v/>
      </c>
      <c r="P39" s="123"/>
      <c r="Q39" s="345"/>
      <c r="R39" s="346"/>
      <c r="S39" s="346"/>
      <c r="T39" s="347"/>
      <c r="U39" s="1" t="s">
        <v>12</v>
      </c>
      <c r="V39" s="364">
        <v>23000</v>
      </c>
      <c r="W39" s="364"/>
      <c r="X39" s="248" t="s">
        <v>13</v>
      </c>
      <c r="Y39" s="249"/>
      <c r="Z39" s="17" t="s">
        <v>9</v>
      </c>
      <c r="AA39" s="364">
        <v>10000</v>
      </c>
      <c r="AB39" s="364"/>
      <c r="AC39" s="248" t="s">
        <v>13</v>
      </c>
      <c r="AD39" s="249"/>
      <c r="AE39" s="114" t="s">
        <v>19</v>
      </c>
      <c r="AF39" s="7"/>
      <c r="AG39" s="7"/>
      <c r="AH39" s="7"/>
      <c r="AI39" s="6"/>
      <c r="AJ39" s="244"/>
      <c r="AK39" s="245"/>
      <c r="AL39" s="245"/>
      <c r="AM39" s="188"/>
      <c r="AN39" s="350" t="s">
        <v>97</v>
      </c>
      <c r="AO39" s="256"/>
      <c r="AP39" s="256"/>
      <c r="AQ39" s="257"/>
      <c r="AR39" s="29"/>
      <c r="AU39" s="38" t="s">
        <v>103</v>
      </c>
      <c r="AV39" s="126">
        <f>IF(MIN(N38,N43,N39,N44)&gt;=73,72,MIN(N38,N43,N39,N44))</f>
        <v>72</v>
      </c>
      <c r="AW39" s="30" t="s">
        <v>32</v>
      </c>
    </row>
    <row r="40" spans="1:49" ht="15.75" customHeight="1" x14ac:dyDescent="0.15">
      <c r="A40" s="26"/>
      <c r="B40" s="181"/>
      <c r="C40" s="336"/>
      <c r="D40" s="337"/>
      <c r="E40" s="337"/>
      <c r="F40" s="338"/>
      <c r="G40" s="285" t="s">
        <v>16</v>
      </c>
      <c r="H40" s="286"/>
      <c r="I40" s="286"/>
      <c r="J40" s="286"/>
      <c r="K40" s="286"/>
      <c r="L40" s="287"/>
      <c r="M40" s="258" t="s">
        <v>35</v>
      </c>
      <c r="N40" s="259"/>
      <c r="O40" s="259"/>
      <c r="P40" s="260"/>
      <c r="Q40" s="351" t="s">
        <v>29</v>
      </c>
      <c r="R40" s="352"/>
      <c r="S40" s="352"/>
      <c r="T40" s="353"/>
      <c r="U40" s="12"/>
      <c r="V40" s="8"/>
      <c r="W40" s="56">
        <v>12</v>
      </c>
      <c r="X40" s="248" t="s">
        <v>14</v>
      </c>
      <c r="Y40" s="249"/>
      <c r="Z40" s="17"/>
      <c r="AA40" s="8"/>
      <c r="AB40" s="56">
        <v>12</v>
      </c>
      <c r="AC40" s="248" t="s">
        <v>14</v>
      </c>
      <c r="AD40" s="249"/>
      <c r="AE40" s="5"/>
      <c r="AF40" s="245">
        <f>ROUNDDOWN(AA38/2,0)</f>
        <v>60000</v>
      </c>
      <c r="AG40" s="245"/>
      <c r="AH40" s="245"/>
      <c r="AI40" s="6" t="s">
        <v>8</v>
      </c>
      <c r="AJ40" s="244"/>
      <c r="AK40" s="245"/>
      <c r="AL40" s="245"/>
      <c r="AM40" s="188"/>
      <c r="AN40" s="255"/>
      <c r="AO40" s="256"/>
      <c r="AP40" s="256"/>
      <c r="AQ40" s="257"/>
      <c r="AR40" s="29"/>
      <c r="AU40" s="38" t="s">
        <v>104</v>
      </c>
      <c r="AV40" s="127">
        <f>IF(AV39&gt;=13,AV39-(AV39-12),AV39)-(AV38-AV39)</f>
        <v>6</v>
      </c>
      <c r="AW40" s="30" t="s">
        <v>32</v>
      </c>
    </row>
    <row r="41" spans="1:49" ht="15.75" customHeight="1" x14ac:dyDescent="0.15">
      <c r="A41" s="28"/>
      <c r="B41" s="250" t="s">
        <v>48</v>
      </c>
      <c r="C41" s="336"/>
      <c r="D41" s="337"/>
      <c r="E41" s="337"/>
      <c r="F41" s="338"/>
      <c r="G41" s="288"/>
      <c r="H41" s="289"/>
      <c r="I41" s="289"/>
      <c r="J41" s="289"/>
      <c r="K41" s="289"/>
      <c r="L41" s="290"/>
      <c r="M41" s="261"/>
      <c r="N41" s="262"/>
      <c r="O41" s="262"/>
      <c r="P41" s="263"/>
      <c r="Q41" s="354"/>
      <c r="R41" s="355"/>
      <c r="S41" s="355"/>
      <c r="T41" s="356"/>
      <c r="U41" s="5"/>
      <c r="V41" s="8"/>
      <c r="W41" s="8"/>
      <c r="X41" s="8"/>
      <c r="Y41" s="86"/>
      <c r="Z41" s="5"/>
      <c r="AA41" s="8"/>
      <c r="AB41" s="8"/>
      <c r="AC41" s="8"/>
      <c r="AD41" s="86"/>
      <c r="AE41" s="25" t="s">
        <v>49</v>
      </c>
      <c r="AF41" s="23"/>
      <c r="AG41" s="23"/>
      <c r="AH41" s="23"/>
      <c r="AI41" s="115" t="str">
        <f>IF(AV42=0,"","×"&amp;AV42)</f>
        <v/>
      </c>
      <c r="AJ41" s="244"/>
      <c r="AK41" s="245"/>
      <c r="AL41" s="245"/>
      <c r="AM41" s="188"/>
      <c r="AN41" s="40"/>
      <c r="AO41" s="41"/>
      <c r="AP41" s="41"/>
      <c r="AQ41" s="42"/>
      <c r="AR41" s="29"/>
      <c r="AU41" s="38" t="s">
        <v>105</v>
      </c>
      <c r="AV41" s="127">
        <f>IF(AV39=AV40,1,AV39-AV40+1)</f>
        <v>67</v>
      </c>
      <c r="AW41" s="30" t="s">
        <v>106</v>
      </c>
    </row>
    <row r="42" spans="1:49" ht="15.75" customHeight="1" x14ac:dyDescent="0.15">
      <c r="A42" s="28"/>
      <c r="B42" s="250"/>
      <c r="C42" s="336"/>
      <c r="D42" s="337"/>
      <c r="E42" s="337"/>
      <c r="F42" s="338"/>
      <c r="G42" s="288"/>
      <c r="H42" s="289"/>
      <c r="I42" s="289"/>
      <c r="J42" s="289"/>
      <c r="K42" s="289"/>
      <c r="L42" s="290"/>
      <c r="M42" s="261"/>
      <c r="N42" s="262"/>
      <c r="O42" s="262"/>
      <c r="P42" s="263"/>
      <c r="Q42" s="354"/>
      <c r="R42" s="355"/>
      <c r="S42" s="355"/>
      <c r="T42" s="356"/>
      <c r="U42" s="5"/>
      <c r="V42" s="8"/>
      <c r="W42" s="8"/>
      <c r="X42" s="8"/>
      <c r="Y42" s="86"/>
      <c r="Z42" s="5"/>
      <c r="AA42" s="8"/>
      <c r="AB42" s="8"/>
      <c r="AC42" s="8"/>
      <c r="AD42" s="86"/>
      <c r="AE42" s="25" t="s">
        <v>50</v>
      </c>
      <c r="AF42" s="23"/>
      <c r="AG42" s="23"/>
      <c r="AH42" s="23"/>
      <c r="AI42" s="115" t="str">
        <f>IF(AV43=0,"","×"&amp;AV43)</f>
        <v>×6</v>
      </c>
      <c r="AJ42" s="244"/>
      <c r="AK42" s="245"/>
      <c r="AL42" s="245"/>
      <c r="AM42" s="188"/>
      <c r="AN42" s="40"/>
      <c r="AO42" s="41"/>
      <c r="AP42" s="41"/>
      <c r="AQ42" s="42"/>
      <c r="AR42" s="29"/>
      <c r="AU42" s="38" t="s">
        <v>107</v>
      </c>
      <c r="AV42" s="127">
        <f>IF(AV41&gt;=25,IF(AV41&lt;=36,36-AV41+1,0),AV40)</f>
        <v>0</v>
      </c>
      <c r="AW42" s="30" t="s">
        <v>106</v>
      </c>
    </row>
    <row r="43" spans="1:49" ht="15.75" customHeight="1" x14ac:dyDescent="0.15">
      <c r="A43" s="28"/>
      <c r="B43" s="250"/>
      <c r="C43" s="251" t="s">
        <v>26</v>
      </c>
      <c r="D43" s="252"/>
      <c r="E43" s="348" t="s">
        <v>87</v>
      </c>
      <c r="F43" s="349"/>
      <c r="G43" s="360">
        <v>43035</v>
      </c>
      <c r="H43" s="361"/>
      <c r="I43" s="361"/>
      <c r="J43" s="361"/>
      <c r="K43" s="361"/>
      <c r="L43" s="362"/>
      <c r="M43" s="5" t="s">
        <v>12</v>
      </c>
      <c r="N43" s="8">
        <f>IF(G43="","",DATEDIF(G43,$M$32,"m")+1)</f>
        <v>78</v>
      </c>
      <c r="O43" s="8" t="s">
        <v>32</v>
      </c>
      <c r="P43" s="16" t="s">
        <v>17</v>
      </c>
      <c r="Q43" s="354"/>
      <c r="R43" s="355"/>
      <c r="S43" s="355"/>
      <c r="T43" s="356"/>
      <c r="U43" s="5"/>
      <c r="V43" s="109" t="s">
        <v>83</v>
      </c>
      <c r="W43" s="282" t="s">
        <v>51</v>
      </c>
      <c r="X43" s="283"/>
      <c r="Y43" s="284"/>
      <c r="Z43" s="5"/>
      <c r="AA43" s="8"/>
      <c r="AB43" s="8"/>
      <c r="AC43" s="8"/>
      <c r="AD43" s="86"/>
      <c r="AE43" s="5"/>
      <c r="AF43" s="124">
        <f>AV42*7500+AV43*5000</f>
        <v>30000</v>
      </c>
      <c r="AG43" s="6" t="s">
        <v>20</v>
      </c>
      <c r="AH43" s="125"/>
      <c r="AI43" s="6"/>
      <c r="AJ43" s="244"/>
      <c r="AK43" s="245"/>
      <c r="AL43" s="245"/>
      <c r="AM43" s="188"/>
      <c r="AN43" s="43"/>
      <c r="AO43" s="44"/>
      <c r="AP43" s="44"/>
      <c r="AQ43" s="45"/>
      <c r="AR43" s="29"/>
      <c r="AU43" s="38" t="s">
        <v>108</v>
      </c>
      <c r="AV43" s="127">
        <f>AV40-AV42</f>
        <v>6</v>
      </c>
      <c r="AW43" s="30" t="s">
        <v>106</v>
      </c>
    </row>
    <row r="44" spans="1:49" ht="15.75" customHeight="1" x14ac:dyDescent="0.15">
      <c r="A44" s="28"/>
      <c r="B44" s="109" t="s">
        <v>83</v>
      </c>
      <c r="C44" s="46"/>
      <c r="D44" s="47"/>
      <c r="E44" s="47"/>
      <c r="F44" s="48"/>
      <c r="G44" s="128"/>
      <c r="H44" s="129"/>
      <c r="I44" s="129"/>
      <c r="J44" s="129"/>
      <c r="K44" s="129"/>
      <c r="L44" s="130"/>
      <c r="M44" s="121" t="str">
        <f>IF($S$24="✔","（翌月払いのため","")</f>
        <v/>
      </c>
      <c r="N44" s="122" t="str">
        <f>IF($S$24="✔",N43-1,"")</f>
        <v/>
      </c>
      <c r="O44" s="121" t="str">
        <f>IF($S$24="✔","ヶ月）","")</f>
        <v/>
      </c>
      <c r="P44" s="123"/>
      <c r="Q44" s="357"/>
      <c r="R44" s="358"/>
      <c r="S44" s="358"/>
      <c r="T44" s="359"/>
      <c r="U44" s="9"/>
      <c r="V44" s="10"/>
      <c r="W44" s="10"/>
      <c r="X44" s="10"/>
      <c r="Y44" s="11"/>
      <c r="Z44" s="9"/>
      <c r="AA44" s="10"/>
      <c r="AB44" s="10"/>
      <c r="AC44" s="10"/>
      <c r="AD44" s="11"/>
      <c r="AE44" s="9"/>
      <c r="AF44" s="10"/>
      <c r="AG44" s="10"/>
      <c r="AH44" s="10"/>
      <c r="AI44" s="11"/>
      <c r="AJ44" s="246"/>
      <c r="AK44" s="247"/>
      <c r="AL44" s="247"/>
      <c r="AM44" s="191"/>
      <c r="AN44" s="49"/>
      <c r="AO44" s="50"/>
      <c r="AP44" s="50"/>
      <c r="AQ44" s="51"/>
      <c r="AR44" s="29"/>
    </row>
    <row r="45" spans="1:49" ht="15.75" customHeight="1" x14ac:dyDescent="0.15">
      <c r="A45" s="28"/>
      <c r="B45" s="180">
        <v>2</v>
      </c>
      <c r="C45" s="333" t="s">
        <v>88</v>
      </c>
      <c r="D45" s="334"/>
      <c r="E45" s="334"/>
      <c r="F45" s="335"/>
      <c r="G45" s="227" t="s">
        <v>65</v>
      </c>
      <c r="H45" s="228"/>
      <c r="I45" s="228"/>
      <c r="J45" s="228"/>
      <c r="K45" s="228"/>
      <c r="L45" s="229"/>
      <c r="M45" s="2"/>
      <c r="N45" s="14"/>
      <c r="O45" s="14"/>
      <c r="P45" s="14"/>
      <c r="Q45" s="339" t="s">
        <v>31</v>
      </c>
      <c r="R45" s="340"/>
      <c r="S45" s="340"/>
      <c r="T45" s="341"/>
      <c r="U45" s="239"/>
      <c r="V45" s="240"/>
      <c r="W45" s="240"/>
      <c r="X45" s="240"/>
      <c r="Y45" s="241"/>
      <c r="Z45" s="2"/>
      <c r="AA45" s="14"/>
      <c r="AB45" s="14"/>
      <c r="AC45" s="14"/>
      <c r="AD45" s="15"/>
      <c r="AE45" s="13" t="s">
        <v>66</v>
      </c>
      <c r="AF45" s="3"/>
      <c r="AG45" s="3"/>
      <c r="AH45" s="3"/>
      <c r="AI45" s="4"/>
      <c r="AJ45" s="291">
        <f>MIN(AF46,AF48,AF51)</f>
        <v>45000</v>
      </c>
      <c r="AK45" s="292"/>
      <c r="AL45" s="292"/>
      <c r="AM45" s="185" t="s">
        <v>67</v>
      </c>
      <c r="AN45" s="363" t="s">
        <v>99</v>
      </c>
      <c r="AO45" s="277"/>
      <c r="AP45" s="277"/>
      <c r="AQ45" s="278"/>
      <c r="AR45" s="29"/>
    </row>
    <row r="46" spans="1:49" ht="15.75" customHeight="1" x14ac:dyDescent="0.15">
      <c r="A46" s="28"/>
      <c r="B46" s="181"/>
      <c r="C46" s="336"/>
      <c r="D46" s="337"/>
      <c r="E46" s="337"/>
      <c r="F46" s="338"/>
      <c r="G46" s="360">
        <v>44652</v>
      </c>
      <c r="H46" s="361"/>
      <c r="I46" s="361"/>
      <c r="J46" s="361"/>
      <c r="K46" s="361"/>
      <c r="L46" s="362"/>
      <c r="M46" s="5" t="s">
        <v>68</v>
      </c>
      <c r="N46" s="8">
        <f>IF($G$46="","",DATEDIF(G46,$M$32,"m")+1)</f>
        <v>24</v>
      </c>
      <c r="O46" s="8" t="s">
        <v>69</v>
      </c>
      <c r="P46" s="16" t="s">
        <v>70</v>
      </c>
      <c r="Q46" s="342"/>
      <c r="R46" s="343"/>
      <c r="S46" s="343"/>
      <c r="T46" s="344"/>
      <c r="U46" s="27"/>
      <c r="V46" s="367">
        <f>V47*W48</f>
        <v>216000</v>
      </c>
      <c r="W46" s="367"/>
      <c r="X46" s="367"/>
      <c r="Y46" s="6" t="s">
        <v>67</v>
      </c>
      <c r="Z46" s="17"/>
      <c r="AA46" s="280">
        <f>AA47*AB48</f>
        <v>90000</v>
      </c>
      <c r="AB46" s="280"/>
      <c r="AC46" s="280"/>
      <c r="AD46" s="6" t="s">
        <v>67</v>
      </c>
      <c r="AE46" s="5"/>
      <c r="AF46" s="245">
        <f>IF(V46=0,0,ROUNDDOWN((V46-10000)/2,0))</f>
        <v>103000</v>
      </c>
      <c r="AG46" s="245"/>
      <c r="AH46" s="245"/>
      <c r="AI46" s="6" t="s">
        <v>67</v>
      </c>
      <c r="AJ46" s="293"/>
      <c r="AK46" s="280"/>
      <c r="AL46" s="280"/>
      <c r="AM46" s="188"/>
      <c r="AN46" s="255"/>
      <c r="AO46" s="256"/>
      <c r="AP46" s="256"/>
      <c r="AQ46" s="257"/>
      <c r="AR46" s="29"/>
      <c r="AS46" s="39">
        <f>YEAR($AS$1)*12+MONTH($AS$1)-YEAR(G46)*12-MONTH(G46)
-IF(DAY(G46+1)=1,IF(DAY($AS$1+1)&gt;1,1),IF(AND(DAY($AS$1+1)&gt;1,
 DAY($AS$1)&lt;DAY(G46)),1))</f>
        <v>24</v>
      </c>
      <c r="AU46" s="38" t="s">
        <v>101</v>
      </c>
      <c r="AV46" s="126">
        <f>MIN(N46,N47,N51,N52)</f>
        <v>18</v>
      </c>
      <c r="AW46" s="30" t="s">
        <v>102</v>
      </c>
    </row>
    <row r="47" spans="1:49" ht="15.75" customHeight="1" x14ac:dyDescent="0.15">
      <c r="A47" s="28"/>
      <c r="B47" s="181"/>
      <c r="C47" s="336"/>
      <c r="D47" s="337"/>
      <c r="E47" s="337"/>
      <c r="F47" s="338"/>
      <c r="G47" s="18"/>
      <c r="H47" s="19"/>
      <c r="I47" s="19"/>
      <c r="J47" s="19"/>
      <c r="K47" s="19"/>
      <c r="L47" s="20"/>
      <c r="M47" s="121" t="str">
        <f>IF($S$24="✔","（翌月払いのため","")</f>
        <v/>
      </c>
      <c r="N47" s="122" t="str">
        <f>IF($S$24="✔",N46-1,"")</f>
        <v/>
      </c>
      <c r="O47" s="121" t="str">
        <f>IF($S$24="✔","ヶ月）","")</f>
        <v/>
      </c>
      <c r="P47" s="123"/>
      <c r="Q47" s="345"/>
      <c r="R47" s="346"/>
      <c r="S47" s="346"/>
      <c r="T47" s="347"/>
      <c r="U47" s="1" t="s">
        <v>68</v>
      </c>
      <c r="V47" s="364">
        <v>18000</v>
      </c>
      <c r="W47" s="364"/>
      <c r="X47" s="248" t="s">
        <v>71</v>
      </c>
      <c r="Y47" s="249"/>
      <c r="Z47" s="17" t="s">
        <v>72</v>
      </c>
      <c r="AA47" s="364">
        <v>15000</v>
      </c>
      <c r="AB47" s="364"/>
      <c r="AC47" s="248" t="s">
        <v>71</v>
      </c>
      <c r="AD47" s="249"/>
      <c r="AE47" s="114" t="s">
        <v>73</v>
      </c>
      <c r="AF47" s="7"/>
      <c r="AG47" s="7"/>
      <c r="AH47" s="7"/>
      <c r="AI47" s="6"/>
      <c r="AJ47" s="293"/>
      <c r="AK47" s="280"/>
      <c r="AL47" s="280"/>
      <c r="AM47" s="188"/>
      <c r="AN47" s="350" t="s">
        <v>30</v>
      </c>
      <c r="AO47" s="365"/>
      <c r="AP47" s="365"/>
      <c r="AQ47" s="366"/>
      <c r="AR47" s="29"/>
      <c r="AU47" s="38" t="s">
        <v>103</v>
      </c>
      <c r="AV47" s="126">
        <f>IF(MIN(N46,N51,N47,N52)&gt;=73,72,MIN(N46,N51,N47,N52))</f>
        <v>18</v>
      </c>
      <c r="AW47" s="30" t="s">
        <v>32</v>
      </c>
    </row>
    <row r="48" spans="1:49" ht="15.75" customHeight="1" x14ac:dyDescent="0.15">
      <c r="A48" s="26"/>
      <c r="B48" s="181"/>
      <c r="C48" s="336"/>
      <c r="D48" s="337"/>
      <c r="E48" s="337"/>
      <c r="F48" s="338"/>
      <c r="G48" s="285" t="s">
        <v>74</v>
      </c>
      <c r="H48" s="286"/>
      <c r="I48" s="286"/>
      <c r="J48" s="286"/>
      <c r="K48" s="286"/>
      <c r="L48" s="287"/>
      <c r="M48" s="258" t="s">
        <v>75</v>
      </c>
      <c r="N48" s="259"/>
      <c r="O48" s="259"/>
      <c r="P48" s="260"/>
      <c r="Q48" s="351" t="s">
        <v>90</v>
      </c>
      <c r="R48" s="352"/>
      <c r="S48" s="352"/>
      <c r="T48" s="353"/>
      <c r="U48" s="12"/>
      <c r="V48" s="8"/>
      <c r="W48" s="56">
        <v>12</v>
      </c>
      <c r="X48" s="248" t="s">
        <v>76</v>
      </c>
      <c r="Y48" s="249"/>
      <c r="Z48" s="17"/>
      <c r="AA48" s="8"/>
      <c r="AB48" s="56">
        <v>6</v>
      </c>
      <c r="AC48" s="248" t="s">
        <v>76</v>
      </c>
      <c r="AD48" s="249"/>
      <c r="AE48" s="5"/>
      <c r="AF48" s="245">
        <f>ROUNDDOWN(AA46/2,0)</f>
        <v>45000</v>
      </c>
      <c r="AG48" s="245"/>
      <c r="AH48" s="245"/>
      <c r="AI48" s="6" t="s">
        <v>67</v>
      </c>
      <c r="AJ48" s="293"/>
      <c r="AK48" s="280"/>
      <c r="AL48" s="280"/>
      <c r="AM48" s="188"/>
      <c r="AN48" s="350"/>
      <c r="AO48" s="365"/>
      <c r="AP48" s="365"/>
      <c r="AQ48" s="366"/>
      <c r="AR48" s="29"/>
      <c r="AU48" s="38" t="s">
        <v>104</v>
      </c>
      <c r="AV48" s="127">
        <f>IF(AV47&gt;=13,AV47-(AV47-12),AV47)-(AV46-AV47)</f>
        <v>12</v>
      </c>
      <c r="AW48" s="30" t="s">
        <v>32</v>
      </c>
    </row>
    <row r="49" spans="1:49" ht="15.75" customHeight="1" x14ac:dyDescent="0.15">
      <c r="A49" s="28"/>
      <c r="B49" s="250" t="s">
        <v>77</v>
      </c>
      <c r="C49" s="336"/>
      <c r="D49" s="337"/>
      <c r="E49" s="337"/>
      <c r="F49" s="338"/>
      <c r="G49" s="288"/>
      <c r="H49" s="289"/>
      <c r="I49" s="289"/>
      <c r="J49" s="289"/>
      <c r="K49" s="289"/>
      <c r="L49" s="290"/>
      <c r="M49" s="261"/>
      <c r="N49" s="262"/>
      <c r="O49" s="262"/>
      <c r="P49" s="263"/>
      <c r="Q49" s="354"/>
      <c r="R49" s="355"/>
      <c r="S49" s="355"/>
      <c r="T49" s="356"/>
      <c r="U49" s="5"/>
      <c r="V49" s="8"/>
      <c r="W49" s="8"/>
      <c r="X49" s="8"/>
      <c r="Y49" s="86"/>
      <c r="Z49" s="5"/>
      <c r="AA49" s="8"/>
      <c r="AB49" s="8"/>
      <c r="AC49" s="8"/>
      <c r="AD49" s="86"/>
      <c r="AE49" s="25" t="s">
        <v>49</v>
      </c>
      <c r="AF49" s="23"/>
      <c r="AG49" s="23"/>
      <c r="AH49" s="23"/>
      <c r="AI49" s="115" t="str">
        <f>IF(AV50=0,"","×"&amp;AV50)</f>
        <v>×12</v>
      </c>
      <c r="AJ49" s="293"/>
      <c r="AK49" s="280"/>
      <c r="AL49" s="280"/>
      <c r="AM49" s="188"/>
      <c r="AN49" s="40"/>
      <c r="AO49" s="41"/>
      <c r="AP49" s="41"/>
      <c r="AQ49" s="42"/>
      <c r="AR49" s="29"/>
      <c r="AU49" s="38" t="s">
        <v>105</v>
      </c>
      <c r="AV49" s="127">
        <f>IF(AV47=AV48,1,AV47-AV48+1)</f>
        <v>7</v>
      </c>
      <c r="AW49" s="30" t="s">
        <v>106</v>
      </c>
    </row>
    <row r="50" spans="1:49" ht="13.9" customHeight="1" x14ac:dyDescent="0.15">
      <c r="A50" s="28"/>
      <c r="B50" s="250"/>
      <c r="C50" s="336"/>
      <c r="D50" s="337"/>
      <c r="E50" s="337"/>
      <c r="F50" s="338"/>
      <c r="G50" s="288"/>
      <c r="H50" s="289"/>
      <c r="I50" s="289"/>
      <c r="J50" s="289"/>
      <c r="K50" s="289"/>
      <c r="L50" s="290"/>
      <c r="M50" s="261"/>
      <c r="N50" s="262"/>
      <c r="O50" s="262"/>
      <c r="P50" s="263"/>
      <c r="Q50" s="354"/>
      <c r="R50" s="355"/>
      <c r="S50" s="355"/>
      <c r="T50" s="356"/>
      <c r="U50" s="5"/>
      <c r="V50" s="8"/>
      <c r="W50" s="8"/>
      <c r="X50" s="8"/>
      <c r="Y50" s="86"/>
      <c r="Z50" s="5"/>
      <c r="AA50" s="8"/>
      <c r="AB50" s="8"/>
      <c r="AC50" s="8"/>
      <c r="AD50" s="86"/>
      <c r="AE50" s="25" t="s">
        <v>50</v>
      </c>
      <c r="AF50" s="23"/>
      <c r="AG50" s="23"/>
      <c r="AH50" s="23"/>
      <c r="AI50" s="115" t="str">
        <f>IF(AV51=0,"","×"&amp;AV51)</f>
        <v/>
      </c>
      <c r="AJ50" s="293"/>
      <c r="AK50" s="280"/>
      <c r="AL50" s="280"/>
      <c r="AM50" s="188"/>
      <c r="AN50" s="40"/>
      <c r="AO50" s="41"/>
      <c r="AP50" s="41"/>
      <c r="AQ50" s="42"/>
      <c r="AR50" s="29"/>
      <c r="AU50" s="38" t="s">
        <v>107</v>
      </c>
      <c r="AV50" s="127">
        <f>IF(AV49&gt;=25,IF(AV49&lt;=36,36-AV49+1,0),AV48)</f>
        <v>12</v>
      </c>
      <c r="AW50" s="30" t="s">
        <v>106</v>
      </c>
    </row>
    <row r="51" spans="1:49" ht="15.75" customHeight="1" x14ac:dyDescent="0.15">
      <c r="A51" s="28"/>
      <c r="B51" s="250"/>
      <c r="C51" s="251" t="s">
        <v>78</v>
      </c>
      <c r="D51" s="252"/>
      <c r="E51" s="253"/>
      <c r="F51" s="254"/>
      <c r="G51" s="360">
        <v>44861</v>
      </c>
      <c r="H51" s="361"/>
      <c r="I51" s="361"/>
      <c r="J51" s="361"/>
      <c r="K51" s="361"/>
      <c r="L51" s="362"/>
      <c r="M51" s="5" t="s">
        <v>68</v>
      </c>
      <c r="N51" s="8">
        <f>IF(G51="","",DATEDIF(G51,$M$32,"m")+1)</f>
        <v>18</v>
      </c>
      <c r="O51" s="8" t="s">
        <v>69</v>
      </c>
      <c r="P51" s="16" t="s">
        <v>70</v>
      </c>
      <c r="Q51" s="354"/>
      <c r="R51" s="355"/>
      <c r="S51" s="355"/>
      <c r="T51" s="356"/>
      <c r="U51" s="5"/>
      <c r="V51" s="109" t="s">
        <v>83</v>
      </c>
      <c r="W51" s="110" t="s">
        <v>80</v>
      </c>
      <c r="X51" s="8"/>
      <c r="Y51" s="86"/>
      <c r="Z51" s="5"/>
      <c r="AA51" s="8"/>
      <c r="AB51" s="8"/>
      <c r="AC51" s="8"/>
      <c r="AD51" s="86"/>
      <c r="AE51" s="5"/>
      <c r="AF51" s="124">
        <f>AV50*7500+AV51*5000</f>
        <v>90000</v>
      </c>
      <c r="AG51" s="6" t="s">
        <v>20</v>
      </c>
      <c r="AH51" s="125"/>
      <c r="AI51" s="6"/>
      <c r="AJ51" s="293"/>
      <c r="AK51" s="280"/>
      <c r="AL51" s="280"/>
      <c r="AM51" s="188"/>
      <c r="AN51" s="40"/>
      <c r="AO51" s="41"/>
      <c r="AP51" s="41"/>
      <c r="AQ51" s="42"/>
      <c r="AR51" s="29"/>
      <c r="AU51" s="38" t="s">
        <v>108</v>
      </c>
      <c r="AV51" s="127">
        <f>AV48-AV50</f>
        <v>0</v>
      </c>
      <c r="AW51" s="30" t="s">
        <v>106</v>
      </c>
    </row>
    <row r="52" spans="1:49" ht="15.75" customHeight="1" x14ac:dyDescent="0.15">
      <c r="A52" s="28"/>
      <c r="B52" s="109" t="s">
        <v>83</v>
      </c>
      <c r="C52" s="46"/>
      <c r="D52" s="47"/>
      <c r="E52" s="47"/>
      <c r="F52" s="48"/>
      <c r="G52" s="128"/>
      <c r="H52" s="129"/>
      <c r="I52" s="129"/>
      <c r="J52" s="129"/>
      <c r="K52" s="129"/>
      <c r="L52" s="130"/>
      <c r="M52" s="121" t="str">
        <f>IF($S$24="✔","（翌月払いのため","")</f>
        <v/>
      </c>
      <c r="N52" s="122" t="str">
        <f>IF($S$24="✔",N51-1,"")</f>
        <v/>
      </c>
      <c r="O52" s="121" t="str">
        <f>IF($S$24="✔","ヶ月）","")</f>
        <v/>
      </c>
      <c r="P52" s="123"/>
      <c r="Q52" s="357"/>
      <c r="R52" s="358"/>
      <c r="S52" s="358"/>
      <c r="T52" s="359"/>
      <c r="U52" s="9"/>
      <c r="V52" s="10"/>
      <c r="W52" s="10"/>
      <c r="X52" s="10"/>
      <c r="Y52" s="11"/>
      <c r="Z52" s="9"/>
      <c r="AA52" s="10"/>
      <c r="AB52" s="10"/>
      <c r="AC52" s="10"/>
      <c r="AD52" s="11"/>
      <c r="AE52" s="9"/>
      <c r="AF52" s="10"/>
      <c r="AG52" s="10"/>
      <c r="AH52" s="10"/>
      <c r="AI52" s="11"/>
      <c r="AJ52" s="294"/>
      <c r="AK52" s="295"/>
      <c r="AL52" s="295"/>
      <c r="AM52" s="191"/>
      <c r="AN52" s="52"/>
      <c r="AO52" s="53"/>
      <c r="AP52" s="53"/>
      <c r="AQ52" s="54"/>
      <c r="AR52" s="29"/>
    </row>
    <row r="53" spans="1:49" ht="15.75" customHeight="1" x14ac:dyDescent="0.15">
      <c r="A53" s="28"/>
      <c r="B53" s="180">
        <v>3</v>
      </c>
      <c r="C53" s="333" t="s">
        <v>89</v>
      </c>
      <c r="D53" s="334"/>
      <c r="E53" s="334"/>
      <c r="F53" s="335"/>
      <c r="G53" s="227" t="s">
        <v>65</v>
      </c>
      <c r="H53" s="228"/>
      <c r="I53" s="228"/>
      <c r="J53" s="228"/>
      <c r="K53" s="228"/>
      <c r="L53" s="229"/>
      <c r="M53" s="2"/>
      <c r="N53" s="14"/>
      <c r="O53" s="14"/>
      <c r="P53" s="14"/>
      <c r="Q53" s="339" t="s">
        <v>31</v>
      </c>
      <c r="R53" s="340"/>
      <c r="S53" s="340"/>
      <c r="T53" s="341"/>
      <c r="U53" s="239"/>
      <c r="V53" s="240"/>
      <c r="W53" s="240"/>
      <c r="X53" s="240"/>
      <c r="Y53" s="241"/>
      <c r="Z53" s="2"/>
      <c r="AA53" s="14"/>
      <c r="AB53" s="14"/>
      <c r="AC53" s="14"/>
      <c r="AD53" s="15"/>
      <c r="AE53" s="13" t="s">
        <v>66</v>
      </c>
      <c r="AF53" s="3"/>
      <c r="AG53" s="3"/>
      <c r="AH53" s="3"/>
      <c r="AI53" s="4"/>
      <c r="AJ53" s="291">
        <f>MIN(AF54,AF56,AF59)</f>
        <v>43000</v>
      </c>
      <c r="AK53" s="292"/>
      <c r="AL53" s="292"/>
      <c r="AM53" s="185" t="s">
        <v>67</v>
      </c>
      <c r="AN53" s="363" t="s">
        <v>100</v>
      </c>
      <c r="AO53" s="277"/>
      <c r="AP53" s="277"/>
      <c r="AQ53" s="278"/>
      <c r="AR53" s="29"/>
    </row>
    <row r="54" spans="1:49" ht="15.75" customHeight="1" x14ac:dyDescent="0.15">
      <c r="A54" s="28"/>
      <c r="B54" s="181"/>
      <c r="C54" s="336"/>
      <c r="D54" s="337"/>
      <c r="E54" s="337"/>
      <c r="F54" s="338"/>
      <c r="G54" s="360">
        <v>43898</v>
      </c>
      <c r="H54" s="361"/>
      <c r="I54" s="361"/>
      <c r="J54" s="361"/>
      <c r="K54" s="361"/>
      <c r="L54" s="362"/>
      <c r="M54" s="5" t="s">
        <v>68</v>
      </c>
      <c r="N54" s="8">
        <f>IF($G$54="","",DATEDIF(G54,$M$32,"m")+1)</f>
        <v>49</v>
      </c>
      <c r="O54" s="8" t="s">
        <v>69</v>
      </c>
      <c r="P54" s="16" t="s">
        <v>70</v>
      </c>
      <c r="Q54" s="342"/>
      <c r="R54" s="343"/>
      <c r="S54" s="343"/>
      <c r="T54" s="344"/>
      <c r="U54" s="27"/>
      <c r="V54" s="279">
        <f>V55*W56</f>
        <v>96000</v>
      </c>
      <c r="W54" s="279"/>
      <c r="X54" s="279"/>
      <c r="Y54" s="6" t="s">
        <v>67</v>
      </c>
      <c r="Z54" s="17"/>
      <c r="AA54" s="280">
        <f>AA55*AB56</f>
        <v>96000</v>
      </c>
      <c r="AB54" s="280"/>
      <c r="AC54" s="280"/>
      <c r="AD54" s="6" t="s">
        <v>67</v>
      </c>
      <c r="AE54" s="5"/>
      <c r="AF54" s="245">
        <f>IF(V54=0,0,ROUNDDOWN((V54-10000)/2,0))</f>
        <v>43000</v>
      </c>
      <c r="AG54" s="245"/>
      <c r="AH54" s="245"/>
      <c r="AI54" s="6" t="s">
        <v>67</v>
      </c>
      <c r="AJ54" s="293"/>
      <c r="AK54" s="280"/>
      <c r="AL54" s="280"/>
      <c r="AM54" s="188"/>
      <c r="AN54" s="255"/>
      <c r="AO54" s="256"/>
      <c r="AP54" s="256"/>
      <c r="AQ54" s="257"/>
      <c r="AR54" s="29"/>
      <c r="AS54" s="39">
        <f>YEAR($AS$1)*12+MONTH($AS$1)-YEAR(G54)*12-MONTH(G54)
-IF(DAY(G54+1)=1,IF(DAY($AS$1+1)&gt;1,1),IF(AND(DAY($AS$1+1)&gt;1,
 DAY($AS$1)&lt;DAY(G54)),1))</f>
        <v>49</v>
      </c>
      <c r="AU54" s="38" t="s">
        <v>101</v>
      </c>
      <c r="AV54" s="126">
        <f>MIN(N54,N55,N59,N60)</f>
        <v>49</v>
      </c>
      <c r="AW54" s="30" t="s">
        <v>102</v>
      </c>
    </row>
    <row r="55" spans="1:49" ht="15.75" customHeight="1" x14ac:dyDescent="0.15">
      <c r="A55" s="28"/>
      <c r="B55" s="181"/>
      <c r="C55" s="336"/>
      <c r="D55" s="337"/>
      <c r="E55" s="337"/>
      <c r="F55" s="338"/>
      <c r="G55" s="18"/>
      <c r="H55" s="19"/>
      <c r="I55" s="19"/>
      <c r="J55" s="19"/>
      <c r="K55" s="19"/>
      <c r="L55" s="20"/>
      <c r="M55" s="121" t="str">
        <f>IF($S$24="✔","（翌月払いのため","")</f>
        <v/>
      </c>
      <c r="N55" s="122" t="str">
        <f>IF($S$24="✔",N54-1,"")</f>
        <v/>
      </c>
      <c r="O55" s="121" t="str">
        <f>IF($S$24="✔","ヶ月）","")</f>
        <v/>
      </c>
      <c r="P55" s="123"/>
      <c r="Q55" s="345"/>
      <c r="R55" s="346"/>
      <c r="S55" s="346"/>
      <c r="T55" s="347"/>
      <c r="U55" s="1" t="s">
        <v>68</v>
      </c>
      <c r="V55" s="364">
        <v>8000</v>
      </c>
      <c r="W55" s="364"/>
      <c r="X55" s="248" t="s">
        <v>71</v>
      </c>
      <c r="Y55" s="249"/>
      <c r="Z55" s="17" t="s">
        <v>72</v>
      </c>
      <c r="AA55" s="364">
        <v>8000</v>
      </c>
      <c r="AB55" s="364"/>
      <c r="AC55" s="248" t="s">
        <v>71</v>
      </c>
      <c r="AD55" s="249"/>
      <c r="AE55" s="114" t="s">
        <v>73</v>
      </c>
      <c r="AF55" s="7"/>
      <c r="AG55" s="7"/>
      <c r="AH55" s="7"/>
      <c r="AI55" s="6"/>
      <c r="AJ55" s="293"/>
      <c r="AK55" s="280"/>
      <c r="AL55" s="280"/>
      <c r="AM55" s="188"/>
      <c r="AN55" s="350" t="s">
        <v>30</v>
      </c>
      <c r="AO55" s="365"/>
      <c r="AP55" s="365"/>
      <c r="AQ55" s="366"/>
      <c r="AR55" s="29"/>
      <c r="AU55" s="38" t="s">
        <v>103</v>
      </c>
      <c r="AV55" s="126">
        <f>IF(MIN(N54,N59,N55,N60)&gt;=73,72,MIN(N54,N59,N55,N60))</f>
        <v>49</v>
      </c>
      <c r="AW55" s="30" t="s">
        <v>32</v>
      </c>
    </row>
    <row r="56" spans="1:49" ht="15.75" customHeight="1" x14ac:dyDescent="0.15">
      <c r="A56" s="26"/>
      <c r="B56" s="181"/>
      <c r="C56" s="336"/>
      <c r="D56" s="337"/>
      <c r="E56" s="337"/>
      <c r="F56" s="338"/>
      <c r="G56" s="285" t="s">
        <v>74</v>
      </c>
      <c r="H56" s="286"/>
      <c r="I56" s="286"/>
      <c r="J56" s="286"/>
      <c r="K56" s="286"/>
      <c r="L56" s="287"/>
      <c r="M56" s="258" t="s">
        <v>75</v>
      </c>
      <c r="N56" s="259"/>
      <c r="O56" s="259"/>
      <c r="P56" s="260"/>
      <c r="Q56" s="351" t="s">
        <v>91</v>
      </c>
      <c r="R56" s="352"/>
      <c r="S56" s="352"/>
      <c r="T56" s="353"/>
      <c r="U56" s="12"/>
      <c r="V56" s="8"/>
      <c r="W56" s="56">
        <v>12</v>
      </c>
      <c r="X56" s="248" t="s">
        <v>76</v>
      </c>
      <c r="Y56" s="249"/>
      <c r="Z56" s="17"/>
      <c r="AA56" s="8"/>
      <c r="AB56" s="56">
        <v>12</v>
      </c>
      <c r="AC56" s="248" t="s">
        <v>76</v>
      </c>
      <c r="AD56" s="249"/>
      <c r="AE56" s="5"/>
      <c r="AF56" s="245">
        <f>ROUNDDOWN(AA54/2,0)</f>
        <v>48000</v>
      </c>
      <c r="AG56" s="245"/>
      <c r="AH56" s="245"/>
      <c r="AI56" s="6" t="s">
        <v>67</v>
      </c>
      <c r="AJ56" s="293"/>
      <c r="AK56" s="280"/>
      <c r="AL56" s="280"/>
      <c r="AM56" s="188"/>
      <c r="AN56" s="350"/>
      <c r="AO56" s="365"/>
      <c r="AP56" s="365"/>
      <c r="AQ56" s="366"/>
      <c r="AR56" s="29"/>
      <c r="AU56" s="38" t="s">
        <v>104</v>
      </c>
      <c r="AV56" s="127">
        <f>IF(AV55&gt;=13,AV55-(AV55-12),AV55)-(AV54-AV55)</f>
        <v>12</v>
      </c>
      <c r="AW56" s="30" t="s">
        <v>32</v>
      </c>
    </row>
    <row r="57" spans="1:49" ht="15.75" customHeight="1" x14ac:dyDescent="0.15">
      <c r="A57" s="28"/>
      <c r="B57" s="250" t="s">
        <v>77</v>
      </c>
      <c r="C57" s="336"/>
      <c r="D57" s="337"/>
      <c r="E57" s="337"/>
      <c r="F57" s="338"/>
      <c r="G57" s="288"/>
      <c r="H57" s="289"/>
      <c r="I57" s="289"/>
      <c r="J57" s="289"/>
      <c r="K57" s="289"/>
      <c r="L57" s="290"/>
      <c r="M57" s="261"/>
      <c r="N57" s="262"/>
      <c r="O57" s="262"/>
      <c r="P57" s="263"/>
      <c r="Q57" s="354"/>
      <c r="R57" s="355"/>
      <c r="S57" s="355"/>
      <c r="T57" s="356"/>
      <c r="U57" s="5"/>
      <c r="V57" s="8"/>
      <c r="W57" s="8"/>
      <c r="X57" s="8"/>
      <c r="Y57" s="86"/>
      <c r="Z57" s="5"/>
      <c r="AA57" s="8"/>
      <c r="AB57" s="111"/>
      <c r="AC57" s="8"/>
      <c r="AD57" s="86"/>
      <c r="AE57" s="25" t="s">
        <v>49</v>
      </c>
      <c r="AF57" s="23"/>
      <c r="AG57" s="23"/>
      <c r="AH57" s="23"/>
      <c r="AI57" s="115" t="str">
        <f>IF(AV58=0,"","×"&amp;AV58)</f>
        <v/>
      </c>
      <c r="AJ57" s="293"/>
      <c r="AK57" s="280"/>
      <c r="AL57" s="280"/>
      <c r="AM57" s="188"/>
      <c r="AN57" s="40"/>
      <c r="AO57" s="41"/>
      <c r="AP57" s="41"/>
      <c r="AQ57" s="42"/>
      <c r="AR57" s="29"/>
      <c r="AU57" s="38" t="s">
        <v>105</v>
      </c>
      <c r="AV57" s="127">
        <f>IF(AV55=AV56,1,AV55-AV56+1)</f>
        <v>38</v>
      </c>
      <c r="AW57" s="30" t="s">
        <v>106</v>
      </c>
    </row>
    <row r="58" spans="1:49" ht="13.9" customHeight="1" x14ac:dyDescent="0.15">
      <c r="A58" s="28"/>
      <c r="B58" s="250"/>
      <c r="C58" s="336"/>
      <c r="D58" s="337"/>
      <c r="E58" s="337"/>
      <c r="F58" s="338"/>
      <c r="G58" s="288"/>
      <c r="H58" s="289"/>
      <c r="I58" s="289"/>
      <c r="J58" s="289"/>
      <c r="K58" s="289"/>
      <c r="L58" s="290"/>
      <c r="M58" s="261"/>
      <c r="N58" s="262"/>
      <c r="O58" s="262"/>
      <c r="P58" s="263"/>
      <c r="Q58" s="354"/>
      <c r="R58" s="355"/>
      <c r="S58" s="355"/>
      <c r="T58" s="356"/>
      <c r="U58" s="5"/>
      <c r="V58" s="8"/>
      <c r="W58" s="8"/>
      <c r="X58" s="8"/>
      <c r="Y58" s="86"/>
      <c r="Z58" s="5"/>
      <c r="AA58" s="8"/>
      <c r="AB58" s="8"/>
      <c r="AC58" s="8"/>
      <c r="AD58" s="86"/>
      <c r="AE58" s="25" t="s">
        <v>50</v>
      </c>
      <c r="AF58" s="23"/>
      <c r="AG58" s="23"/>
      <c r="AH58" s="23"/>
      <c r="AI58" s="115" t="str">
        <f>IF(AV59=0,"","×"&amp;AV59)</f>
        <v>×12</v>
      </c>
      <c r="AJ58" s="293"/>
      <c r="AK58" s="280"/>
      <c r="AL58" s="280"/>
      <c r="AM58" s="188"/>
      <c r="AN58" s="40"/>
      <c r="AO58" s="41"/>
      <c r="AP58" s="41"/>
      <c r="AQ58" s="42"/>
      <c r="AR58" s="29"/>
      <c r="AU58" s="38" t="s">
        <v>107</v>
      </c>
      <c r="AV58" s="127">
        <f>IF(AV57&gt;=25,IF(AV57&lt;=36,36-AV57+1,0),AV56)</f>
        <v>0</v>
      </c>
      <c r="AW58" s="30" t="s">
        <v>106</v>
      </c>
    </row>
    <row r="59" spans="1:49" ht="15.75" customHeight="1" x14ac:dyDescent="0.15">
      <c r="A59" s="28"/>
      <c r="B59" s="250"/>
      <c r="C59" s="251" t="s">
        <v>78</v>
      </c>
      <c r="D59" s="252"/>
      <c r="E59" s="253"/>
      <c r="F59" s="254"/>
      <c r="G59" s="360">
        <v>43765</v>
      </c>
      <c r="H59" s="361"/>
      <c r="I59" s="361"/>
      <c r="J59" s="361"/>
      <c r="K59" s="361"/>
      <c r="L59" s="362"/>
      <c r="M59" s="5" t="s">
        <v>68</v>
      </c>
      <c r="N59" s="8">
        <f>IF(G59="","",DATEDIF(G59,$M$32,"m")+1)</f>
        <v>54</v>
      </c>
      <c r="O59" s="8" t="s">
        <v>69</v>
      </c>
      <c r="P59" s="16" t="s">
        <v>70</v>
      </c>
      <c r="Q59" s="354"/>
      <c r="R59" s="355"/>
      <c r="S59" s="355"/>
      <c r="T59" s="356"/>
      <c r="U59" s="5"/>
      <c r="V59" s="112" t="s">
        <v>82</v>
      </c>
      <c r="W59" s="110" t="s">
        <v>80</v>
      </c>
      <c r="X59" s="8"/>
      <c r="Y59" s="86"/>
      <c r="Z59" s="5"/>
      <c r="AA59" s="8"/>
      <c r="AB59" s="8"/>
      <c r="AC59" s="8"/>
      <c r="AD59" s="86"/>
      <c r="AE59" s="5"/>
      <c r="AF59" s="124">
        <f>AV58*7500+AV59*5000</f>
        <v>60000</v>
      </c>
      <c r="AG59" s="6" t="s">
        <v>20</v>
      </c>
      <c r="AH59" s="125"/>
      <c r="AI59" s="6"/>
      <c r="AJ59" s="293"/>
      <c r="AK59" s="280"/>
      <c r="AL59" s="280"/>
      <c r="AM59" s="188"/>
      <c r="AN59" s="40"/>
      <c r="AO59" s="41"/>
      <c r="AP59" s="41"/>
      <c r="AQ59" s="42"/>
      <c r="AR59" s="29"/>
      <c r="AU59" s="38" t="s">
        <v>108</v>
      </c>
      <c r="AV59" s="127">
        <f>AV56-AV58</f>
        <v>12</v>
      </c>
      <c r="AW59" s="30" t="s">
        <v>106</v>
      </c>
    </row>
    <row r="60" spans="1:49" ht="15.75" customHeight="1" x14ac:dyDescent="0.15">
      <c r="A60" s="28"/>
      <c r="B60" s="109" t="s">
        <v>83</v>
      </c>
      <c r="C60" s="46"/>
      <c r="D60" s="47"/>
      <c r="E60" s="47"/>
      <c r="F60" s="48"/>
      <c r="G60" s="128"/>
      <c r="H60" s="129"/>
      <c r="I60" s="129"/>
      <c r="J60" s="129"/>
      <c r="K60" s="129"/>
      <c r="L60" s="130"/>
      <c r="M60" s="121" t="str">
        <f>IF($S$24="✔","（翌月払いのため","")</f>
        <v/>
      </c>
      <c r="N60" s="122" t="str">
        <f>IF($S$24="✔",N59-1,"")</f>
        <v/>
      </c>
      <c r="O60" s="121" t="str">
        <f>IF($S$24="✔","ヶ月）","")</f>
        <v/>
      </c>
      <c r="P60" s="123"/>
      <c r="Q60" s="357"/>
      <c r="R60" s="358"/>
      <c r="S60" s="358"/>
      <c r="T60" s="359"/>
      <c r="U60" s="9"/>
      <c r="V60" s="10"/>
      <c r="W60" s="10"/>
      <c r="X60" s="10"/>
      <c r="Y60" s="11"/>
      <c r="Z60" s="9"/>
      <c r="AA60" s="10"/>
      <c r="AB60" s="10"/>
      <c r="AC60" s="10"/>
      <c r="AD60" s="11"/>
      <c r="AE60" s="9"/>
      <c r="AF60" s="10"/>
      <c r="AG60" s="10"/>
      <c r="AH60" s="10"/>
      <c r="AI60" s="11"/>
      <c r="AJ60" s="294"/>
      <c r="AK60" s="295"/>
      <c r="AL60" s="295"/>
      <c r="AM60" s="191"/>
      <c r="AN60" s="52"/>
      <c r="AO60" s="53"/>
      <c r="AP60" s="53"/>
      <c r="AQ60" s="54"/>
      <c r="AR60" s="29"/>
    </row>
    <row r="61" spans="1:49" ht="14.25" customHeight="1" x14ac:dyDescent="0.15">
      <c r="A61" s="28"/>
      <c r="B61" s="183" t="s">
        <v>7</v>
      </c>
      <c r="C61" s="184"/>
      <c r="D61" s="184"/>
      <c r="E61" s="184"/>
      <c r="F61" s="185"/>
      <c r="G61" s="298"/>
      <c r="H61" s="299"/>
      <c r="I61" s="299"/>
      <c r="J61" s="299"/>
      <c r="K61" s="299"/>
      <c r="L61" s="300"/>
      <c r="M61" s="298"/>
      <c r="N61" s="299"/>
      <c r="O61" s="299"/>
      <c r="P61" s="300"/>
      <c r="Q61" s="298"/>
      <c r="R61" s="299"/>
      <c r="S61" s="299"/>
      <c r="T61" s="300"/>
      <c r="U61" s="304">
        <f>SUM(V38+V46+V54)</f>
        <v>588000</v>
      </c>
      <c r="V61" s="305"/>
      <c r="W61" s="305"/>
      <c r="X61" s="305"/>
      <c r="Y61" s="185" t="s">
        <v>8</v>
      </c>
      <c r="Z61" s="291">
        <f>SUM(AA38+AA46+AA54)</f>
        <v>306000</v>
      </c>
      <c r="AA61" s="292"/>
      <c r="AB61" s="292"/>
      <c r="AC61" s="292"/>
      <c r="AD61" s="185" t="s">
        <v>8</v>
      </c>
      <c r="AE61" s="298"/>
      <c r="AF61" s="299"/>
      <c r="AG61" s="299"/>
      <c r="AH61" s="299"/>
      <c r="AI61" s="300"/>
      <c r="AJ61" s="291">
        <f>SUM(AJ37:AL60)</f>
        <v>118000</v>
      </c>
      <c r="AK61" s="292"/>
      <c r="AL61" s="292"/>
      <c r="AM61" s="185" t="s">
        <v>8</v>
      </c>
      <c r="AN61" s="298"/>
      <c r="AO61" s="299"/>
      <c r="AP61" s="299"/>
      <c r="AQ61" s="300"/>
      <c r="AR61" s="29"/>
    </row>
    <row r="62" spans="1:49" ht="14.25" customHeight="1" x14ac:dyDescent="0.15">
      <c r="A62" s="28"/>
      <c r="B62" s="189"/>
      <c r="C62" s="190"/>
      <c r="D62" s="190"/>
      <c r="E62" s="190"/>
      <c r="F62" s="191"/>
      <c r="G62" s="301"/>
      <c r="H62" s="302"/>
      <c r="I62" s="302"/>
      <c r="J62" s="302"/>
      <c r="K62" s="302"/>
      <c r="L62" s="303"/>
      <c r="M62" s="301"/>
      <c r="N62" s="302"/>
      <c r="O62" s="302"/>
      <c r="P62" s="303"/>
      <c r="Q62" s="301"/>
      <c r="R62" s="302"/>
      <c r="S62" s="302"/>
      <c r="T62" s="303"/>
      <c r="U62" s="306"/>
      <c r="V62" s="307"/>
      <c r="W62" s="307"/>
      <c r="X62" s="307"/>
      <c r="Y62" s="191"/>
      <c r="Z62" s="294"/>
      <c r="AA62" s="295"/>
      <c r="AB62" s="295"/>
      <c r="AC62" s="295"/>
      <c r="AD62" s="191"/>
      <c r="AE62" s="301"/>
      <c r="AF62" s="302"/>
      <c r="AG62" s="302"/>
      <c r="AH62" s="302"/>
      <c r="AI62" s="303"/>
      <c r="AJ62" s="294"/>
      <c r="AK62" s="295"/>
      <c r="AL62" s="295"/>
      <c r="AM62" s="191"/>
      <c r="AN62" s="301"/>
      <c r="AO62" s="302"/>
      <c r="AP62" s="302"/>
      <c r="AQ62" s="303"/>
      <c r="AR62" s="29"/>
    </row>
    <row r="63" spans="1:49" ht="21" customHeight="1" x14ac:dyDescent="0.15">
      <c r="A63" s="28"/>
      <c r="B63" s="24" t="s">
        <v>33</v>
      </c>
      <c r="C63" s="116"/>
      <c r="D63" s="116"/>
      <c r="E63" s="116"/>
      <c r="F63" s="116"/>
      <c r="G63" s="116"/>
      <c r="H63" s="116"/>
      <c r="I63" s="116"/>
      <c r="J63" s="116"/>
      <c r="K63" s="116"/>
      <c r="L63" s="113"/>
      <c r="M63" s="8"/>
      <c r="N63" s="8"/>
      <c r="O63" s="8"/>
      <c r="P63" s="8"/>
      <c r="Q63" s="55"/>
      <c r="R63" s="113"/>
      <c r="S63" s="116"/>
      <c r="T63" s="116"/>
      <c r="U63" s="116"/>
      <c r="V63" s="116"/>
      <c r="W63" s="116"/>
      <c r="X63" s="116"/>
      <c r="Y63" s="116"/>
      <c r="Z63" s="116"/>
      <c r="AA63" s="116"/>
      <c r="AB63" s="116"/>
      <c r="AC63" s="116"/>
      <c r="AD63" s="116"/>
      <c r="AE63" s="116"/>
      <c r="AF63" s="116"/>
      <c r="AG63" s="116"/>
      <c r="AH63" s="116"/>
      <c r="AI63" s="116"/>
      <c r="AJ63" s="21"/>
      <c r="AK63" s="21"/>
      <c r="AL63" s="21"/>
      <c r="AM63" s="21"/>
      <c r="AN63" s="116"/>
      <c r="AO63" s="116"/>
      <c r="AP63" s="116"/>
      <c r="AQ63" s="116"/>
      <c r="AR63" s="29"/>
    </row>
    <row r="64" spans="1:49" ht="13.5" customHeight="1" x14ac:dyDescent="0.15">
      <c r="A64" s="28"/>
      <c r="B64" s="262" t="s">
        <v>114</v>
      </c>
      <c r="C64" s="262"/>
      <c r="D64" s="262"/>
      <c r="E64" s="262"/>
      <c r="F64" s="262"/>
      <c r="G64" s="262"/>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262"/>
      <c r="AH64" s="262"/>
      <c r="AI64" s="262"/>
      <c r="AJ64" s="262"/>
      <c r="AK64" s="262"/>
      <c r="AL64" s="262"/>
      <c r="AM64" s="262"/>
      <c r="AN64" s="262"/>
      <c r="AO64" s="262"/>
      <c r="AP64" s="262"/>
      <c r="AQ64" s="262"/>
      <c r="AR64" s="29"/>
    </row>
    <row r="65" spans="1:44" ht="15" customHeight="1" x14ac:dyDescent="0.15">
      <c r="A65" s="28"/>
      <c r="B65" s="262"/>
      <c r="C65" s="262"/>
      <c r="D65" s="262"/>
      <c r="E65" s="262"/>
      <c r="F65" s="262"/>
      <c r="G65" s="262"/>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c r="AP65" s="262"/>
      <c r="AQ65" s="262"/>
      <c r="AR65" s="29"/>
    </row>
    <row r="66" spans="1:44" ht="15" customHeight="1" x14ac:dyDescent="0.15">
      <c r="A66" s="28"/>
      <c r="B66" s="262"/>
      <c r="C66" s="262"/>
      <c r="D66" s="262"/>
      <c r="E66" s="262"/>
      <c r="F66" s="262"/>
      <c r="G66" s="262"/>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c r="AE66" s="262"/>
      <c r="AF66" s="262"/>
      <c r="AG66" s="262"/>
      <c r="AH66" s="262"/>
      <c r="AI66" s="262"/>
      <c r="AJ66" s="262"/>
      <c r="AK66" s="262"/>
      <c r="AL66" s="262"/>
      <c r="AM66" s="262"/>
      <c r="AN66" s="262"/>
      <c r="AO66" s="262"/>
      <c r="AP66" s="262"/>
      <c r="AQ66" s="262"/>
      <c r="AR66" s="29"/>
    </row>
    <row r="67" spans="1:44" ht="15" customHeight="1" x14ac:dyDescent="0.15">
      <c r="A67" s="28"/>
      <c r="B67" s="262"/>
      <c r="C67" s="262"/>
      <c r="D67" s="262"/>
      <c r="E67" s="262"/>
      <c r="F67" s="262"/>
      <c r="G67" s="262"/>
      <c r="H67" s="262"/>
      <c r="I67" s="262"/>
      <c r="J67" s="262"/>
      <c r="K67" s="262"/>
      <c r="L67" s="262"/>
      <c r="M67" s="262"/>
      <c r="N67" s="262"/>
      <c r="O67" s="262"/>
      <c r="P67" s="262"/>
      <c r="Q67" s="262"/>
      <c r="R67" s="262"/>
      <c r="S67" s="262"/>
      <c r="T67" s="262"/>
      <c r="U67" s="262"/>
      <c r="V67" s="262"/>
      <c r="W67" s="262"/>
      <c r="X67" s="262"/>
      <c r="Y67" s="262"/>
      <c r="Z67" s="262"/>
      <c r="AA67" s="262"/>
      <c r="AB67" s="262"/>
      <c r="AC67" s="262"/>
      <c r="AD67" s="262"/>
      <c r="AE67" s="262"/>
      <c r="AF67" s="262"/>
      <c r="AG67" s="262"/>
      <c r="AH67" s="262"/>
      <c r="AI67" s="262"/>
      <c r="AJ67" s="262"/>
      <c r="AK67" s="262"/>
      <c r="AL67" s="262"/>
      <c r="AM67" s="262"/>
      <c r="AN67" s="262"/>
      <c r="AO67" s="262"/>
      <c r="AP67" s="262"/>
      <c r="AQ67" s="262"/>
      <c r="AR67" s="29"/>
    </row>
  </sheetData>
  <mergeCells count="147">
    <mergeCell ref="B64:AQ67"/>
    <mergeCell ref="Z61:AC62"/>
    <mergeCell ref="AD61:AD62"/>
    <mergeCell ref="AE61:AI62"/>
    <mergeCell ref="AJ61:AL62"/>
    <mergeCell ref="AM61:AM62"/>
    <mergeCell ref="AN61:AQ62"/>
    <mergeCell ref="B61:F62"/>
    <mergeCell ref="G61:L62"/>
    <mergeCell ref="M61:P62"/>
    <mergeCell ref="Q61:T62"/>
    <mergeCell ref="U61:X62"/>
    <mergeCell ref="Y61:Y62"/>
    <mergeCell ref="AN55:AQ56"/>
    <mergeCell ref="M56:P58"/>
    <mergeCell ref="Q56:T60"/>
    <mergeCell ref="X56:Y56"/>
    <mergeCell ref="AC56:AD56"/>
    <mergeCell ref="AF56:AH56"/>
    <mergeCell ref="AM53:AM60"/>
    <mergeCell ref="AN53:AQ54"/>
    <mergeCell ref="G54:L54"/>
    <mergeCell ref="V54:X54"/>
    <mergeCell ref="AA54:AC54"/>
    <mergeCell ref="AF54:AH54"/>
    <mergeCell ref="V55:W55"/>
    <mergeCell ref="X55:Y55"/>
    <mergeCell ref="AA55:AB55"/>
    <mergeCell ref="AC55:AD55"/>
    <mergeCell ref="G56:L58"/>
    <mergeCell ref="B53:B56"/>
    <mergeCell ref="C53:F58"/>
    <mergeCell ref="G53:L53"/>
    <mergeCell ref="Q53:T55"/>
    <mergeCell ref="U53:Y53"/>
    <mergeCell ref="AJ53:AL60"/>
    <mergeCell ref="B57:B59"/>
    <mergeCell ref="C59:D59"/>
    <mergeCell ref="E59:F59"/>
    <mergeCell ref="G59:L59"/>
    <mergeCell ref="AN47:AQ48"/>
    <mergeCell ref="M48:P50"/>
    <mergeCell ref="Q48:T52"/>
    <mergeCell ref="X48:Y48"/>
    <mergeCell ref="AC48:AD48"/>
    <mergeCell ref="AF48:AH48"/>
    <mergeCell ref="G51:L51"/>
    <mergeCell ref="AM45:AM52"/>
    <mergeCell ref="AN45:AQ46"/>
    <mergeCell ref="G46:L46"/>
    <mergeCell ref="V46:X46"/>
    <mergeCell ref="AA46:AC46"/>
    <mergeCell ref="AF46:AH46"/>
    <mergeCell ref="V47:W47"/>
    <mergeCell ref="X47:Y47"/>
    <mergeCell ref="AA47:AB47"/>
    <mergeCell ref="AC47:AD47"/>
    <mergeCell ref="G48:L50"/>
    <mergeCell ref="B45:B48"/>
    <mergeCell ref="C45:F50"/>
    <mergeCell ref="G45:L45"/>
    <mergeCell ref="Q45:T47"/>
    <mergeCell ref="U45:Y45"/>
    <mergeCell ref="AJ45:AL52"/>
    <mergeCell ref="B49:B51"/>
    <mergeCell ref="C51:D51"/>
    <mergeCell ref="E51:F51"/>
    <mergeCell ref="AN39:AQ40"/>
    <mergeCell ref="M40:P42"/>
    <mergeCell ref="Q40:T44"/>
    <mergeCell ref="X40:Y40"/>
    <mergeCell ref="AC40:AD40"/>
    <mergeCell ref="AF40:AH40"/>
    <mergeCell ref="G43:L43"/>
    <mergeCell ref="W43:Y43"/>
    <mergeCell ref="AM37:AM44"/>
    <mergeCell ref="AN37:AQ38"/>
    <mergeCell ref="G38:L38"/>
    <mergeCell ref="V38:X38"/>
    <mergeCell ref="AA38:AC38"/>
    <mergeCell ref="AF38:AH38"/>
    <mergeCell ref="V39:W39"/>
    <mergeCell ref="X39:Y39"/>
    <mergeCell ref="AA39:AB39"/>
    <mergeCell ref="AC39:AD39"/>
    <mergeCell ref="G40:L42"/>
    <mergeCell ref="B37:B40"/>
    <mergeCell ref="C37:F42"/>
    <mergeCell ref="G37:L37"/>
    <mergeCell ref="Q37:T39"/>
    <mergeCell ref="U37:Y37"/>
    <mergeCell ref="AJ37:AL44"/>
    <mergeCell ref="B41:B43"/>
    <mergeCell ref="C43:D43"/>
    <mergeCell ref="E43:F43"/>
    <mergeCell ref="U33:AD33"/>
    <mergeCell ref="AE33:AI36"/>
    <mergeCell ref="AN33:AQ34"/>
    <mergeCell ref="Q35:T36"/>
    <mergeCell ref="U35:Y36"/>
    <mergeCell ref="Z35:AD36"/>
    <mergeCell ref="AJ35:AM36"/>
    <mergeCell ref="AN35:AQ36"/>
    <mergeCell ref="F32:K32"/>
    <mergeCell ref="M32:Q32"/>
    <mergeCell ref="B33:B36"/>
    <mergeCell ref="C33:F36"/>
    <mergeCell ref="G33:L36"/>
    <mergeCell ref="M33:P36"/>
    <mergeCell ref="Q33:T34"/>
    <mergeCell ref="M23:T23"/>
    <mergeCell ref="I24:L24"/>
    <mergeCell ref="M24:Q24"/>
    <mergeCell ref="S24:T24"/>
    <mergeCell ref="B14:B16"/>
    <mergeCell ref="C14:C16"/>
    <mergeCell ref="D14:L16"/>
    <mergeCell ref="AC14:AC16"/>
    <mergeCell ref="AD14:AL16"/>
    <mergeCell ref="AM14:AM16"/>
    <mergeCell ref="P15:Q15"/>
    <mergeCell ref="U24:W25"/>
    <mergeCell ref="X24:AQ25"/>
    <mergeCell ref="M25:T25"/>
    <mergeCell ref="P16:Q16"/>
    <mergeCell ref="B21:H21"/>
    <mergeCell ref="I21:T21"/>
    <mergeCell ref="U21:AQ21"/>
    <mergeCell ref="B22:H25"/>
    <mergeCell ref="I22:L22"/>
    <mergeCell ref="M22:T22"/>
    <mergeCell ref="U22:W23"/>
    <mergeCell ref="X22:AQ23"/>
    <mergeCell ref="I23:L23"/>
    <mergeCell ref="M3:AH3"/>
    <mergeCell ref="AI3:AQ3"/>
    <mergeCell ref="B5:B6"/>
    <mergeCell ref="C5:C6"/>
    <mergeCell ref="D5:L6"/>
    <mergeCell ref="B9:B11"/>
    <mergeCell ref="C9:C11"/>
    <mergeCell ref="D9:L11"/>
    <mergeCell ref="AC9:AC11"/>
    <mergeCell ref="AD9:AL11"/>
    <mergeCell ref="AM9:AM11"/>
    <mergeCell ref="P10:Q10"/>
    <mergeCell ref="P11:Q11"/>
  </mergeCells>
  <phoneticPr fontId="1"/>
  <dataValidations count="2">
    <dataValidation type="list" allowBlank="1" showInputMessage="1" showErrorMessage="1" sqref="B44 B52 B60 S24:T24 O5:O6 V43 V51 V59" xr:uid="{265AD318-CE93-4E8D-9649-86991F5F4C6B}">
      <formula1>"✔,　"</formula1>
    </dataValidation>
    <dataValidation type="list" allowBlank="1" showInputMessage="1" showErrorMessage="1" errorTitle="入力確認" error="リストから選択してください。" sqref="C5:C6 C9:C11 C14:C16" xr:uid="{5341F5FF-84DA-40C0-A328-7DA855F4E5F1}">
      <formula1>"✔,　"</formula1>
    </dataValidation>
  </dataValidations>
  <printOptions horizontalCentered="1"/>
  <pageMargins left="0.23622047244094491" right="0.23622047244094491" top="0.65" bottom="0.21" header="0.17" footer="0.17"/>
  <pageSetup paperSize="9" scale="71" fitToHeight="0" orientation="landscape" r:id="rId1"/>
  <rowBreaks count="1" manualBreakCount="1">
    <brk id="31" max="44" man="1"/>
  </rowBreaks>
  <ignoredErrors>
    <ignoredError sqref="V54 V38 AF51 AF43 AF59"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46582-7019-4D4E-930C-5A8FD4B41F19}">
  <sheetPr>
    <tabColor theme="4" tint="0.79998168889431442"/>
    <pageSetUpPr fitToPage="1"/>
  </sheetPr>
  <dimension ref="A1:AW67"/>
  <sheetViews>
    <sheetView view="pageBreakPreview" zoomScale="80" zoomScaleNormal="90" zoomScaleSheetLayoutView="80" workbookViewId="0">
      <selection activeCell="B3" sqref="B3"/>
    </sheetView>
  </sheetViews>
  <sheetFormatPr defaultColWidth="8.875" defaultRowHeight="13.5" x14ac:dyDescent="0.15"/>
  <cols>
    <col min="1" max="1" width="3.75" style="30" customWidth="1"/>
    <col min="2" max="2" width="5.25" style="30" customWidth="1"/>
    <col min="3" max="6" width="3.75" style="30" customWidth="1"/>
    <col min="7" max="8" width="3.25" style="30" customWidth="1"/>
    <col min="9" max="9" width="2.125" style="30" customWidth="1"/>
    <col min="10" max="11" width="3.25" style="30" customWidth="1"/>
    <col min="12" max="12" width="8.875" style="30" customWidth="1"/>
    <col min="13" max="13" width="2.875" style="30" customWidth="1"/>
    <col min="14" max="14" width="5" style="30" customWidth="1"/>
    <col min="15" max="15" width="5.125" style="30" customWidth="1"/>
    <col min="16" max="16" width="2.75" style="30" customWidth="1"/>
    <col min="17" max="17" width="3.75" style="30" customWidth="1"/>
    <col min="18" max="18" width="11.5" style="30" customWidth="1"/>
    <col min="19" max="19" width="3.75" style="30" customWidth="1"/>
    <col min="20" max="20" width="6.375" style="30" customWidth="1"/>
    <col min="21" max="21" width="1.375" style="30" customWidth="1"/>
    <col min="22" max="22" width="3.75" style="30" customWidth="1"/>
    <col min="23" max="23" width="4.625" style="30" customWidth="1"/>
    <col min="24" max="24" width="3.75" style="30" customWidth="1"/>
    <col min="25" max="25" width="7.375" style="30" customWidth="1"/>
    <col min="26" max="26" width="1.375" style="30" customWidth="1"/>
    <col min="27" max="27" width="3.75" style="30" customWidth="1"/>
    <col min="28" max="28" width="4.625" style="30" customWidth="1"/>
    <col min="29" max="29" width="3.75" style="30" customWidth="1"/>
    <col min="30" max="30" width="6.5" style="30" customWidth="1"/>
    <col min="31" max="31" width="3.75" style="30" customWidth="1"/>
    <col min="32" max="32" width="10.375" style="30" customWidth="1"/>
    <col min="33" max="33" width="3.75" style="30" customWidth="1"/>
    <col min="34" max="34" width="9.125" style="30" customWidth="1"/>
    <col min="35" max="35" width="10.875" style="30" customWidth="1"/>
    <col min="36" max="37" width="3.75" style="30" customWidth="1"/>
    <col min="38" max="38" width="6.125" style="30" customWidth="1"/>
    <col min="39" max="44" width="3.75" style="30" customWidth="1"/>
    <col min="45" max="45" width="10.75" style="30" hidden="1" customWidth="1"/>
    <col min="46" max="46" width="9.75" style="30" customWidth="1"/>
    <col min="47" max="48" width="9.125" style="30" customWidth="1"/>
    <col min="49" max="16384" width="8.875" style="30"/>
  </cols>
  <sheetData>
    <row r="1" spans="1:46" ht="9" customHeight="1" x14ac:dyDescent="0.15">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9"/>
      <c r="AS1" s="103">
        <f>EDATE(M32,1)</f>
        <v>45412</v>
      </c>
    </row>
    <row r="2" spans="1:46" ht="17.25" x14ac:dyDescent="0.15">
      <c r="A2" s="28"/>
      <c r="B2" s="90"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9"/>
      <c r="AS2" s="39"/>
    </row>
    <row r="3" spans="1:46" ht="20.25" customHeight="1" x14ac:dyDescent="0.15">
      <c r="A3" s="28"/>
      <c r="B3" s="28"/>
      <c r="C3" s="28"/>
      <c r="D3" s="28"/>
      <c r="E3" s="28"/>
      <c r="F3" s="28"/>
      <c r="G3" s="28"/>
      <c r="H3" s="28"/>
      <c r="I3" s="28"/>
      <c r="J3" s="28"/>
      <c r="K3" s="28"/>
      <c r="L3" s="28"/>
      <c r="M3" s="133"/>
      <c r="N3" s="133"/>
      <c r="O3" s="133"/>
      <c r="P3" s="133"/>
      <c r="Q3" s="133"/>
      <c r="R3" s="133"/>
      <c r="S3" s="133"/>
      <c r="T3" s="133"/>
      <c r="U3" s="133"/>
      <c r="V3" s="133"/>
      <c r="W3" s="133"/>
      <c r="X3" s="133"/>
      <c r="Y3" s="133"/>
      <c r="Z3" s="133"/>
      <c r="AA3" s="133"/>
      <c r="AB3" s="133"/>
      <c r="AC3" s="133"/>
      <c r="AD3" s="133"/>
      <c r="AE3" s="133"/>
      <c r="AF3" s="133"/>
      <c r="AG3" s="133"/>
      <c r="AH3" s="133"/>
      <c r="AI3" s="134"/>
      <c r="AJ3" s="134"/>
      <c r="AK3" s="134"/>
      <c r="AL3" s="134"/>
      <c r="AM3" s="134"/>
      <c r="AN3" s="134"/>
      <c r="AO3" s="134"/>
      <c r="AP3" s="134"/>
      <c r="AQ3" s="134"/>
      <c r="AR3" s="29"/>
    </row>
    <row r="4" spans="1:46" ht="7.5" customHeight="1" x14ac:dyDescent="0.15">
      <c r="A4" s="28"/>
      <c r="B4" s="2"/>
      <c r="C4" s="14"/>
      <c r="D4" s="14"/>
      <c r="E4" s="14"/>
      <c r="F4" s="14"/>
      <c r="G4" s="14"/>
      <c r="H4" s="14"/>
      <c r="I4" s="14"/>
      <c r="J4" s="14"/>
      <c r="K4" s="14"/>
      <c r="L4" s="14"/>
      <c r="M4" s="57"/>
      <c r="N4" s="82"/>
      <c r="O4" s="57"/>
      <c r="P4" s="57"/>
      <c r="Q4" s="57"/>
      <c r="R4" s="57"/>
      <c r="S4" s="57"/>
      <c r="T4" s="57"/>
      <c r="U4" s="57"/>
      <c r="V4" s="57"/>
      <c r="W4" s="57"/>
      <c r="X4" s="57"/>
      <c r="Y4" s="57"/>
      <c r="Z4" s="57"/>
      <c r="AA4" s="57"/>
      <c r="AB4" s="57"/>
      <c r="AC4" s="57"/>
      <c r="AD4" s="57"/>
      <c r="AE4" s="57"/>
      <c r="AF4" s="57"/>
      <c r="AG4" s="57"/>
      <c r="AH4" s="57"/>
      <c r="AI4" s="58"/>
      <c r="AJ4" s="58"/>
      <c r="AK4" s="58"/>
      <c r="AL4" s="58"/>
      <c r="AM4" s="58"/>
      <c r="AN4" s="58"/>
      <c r="AO4" s="58"/>
      <c r="AP4" s="58"/>
      <c r="AQ4" s="59"/>
      <c r="AR4" s="29"/>
    </row>
    <row r="5" spans="1:46" ht="22.5" customHeight="1" x14ac:dyDescent="0.15">
      <c r="A5" s="28"/>
      <c r="B5" s="135">
        <v>1</v>
      </c>
      <c r="C5" s="308" t="s">
        <v>82</v>
      </c>
      <c r="D5" s="138" t="s">
        <v>79</v>
      </c>
      <c r="E5" s="138"/>
      <c r="F5" s="138"/>
      <c r="G5" s="138"/>
      <c r="H5" s="138"/>
      <c r="I5" s="138"/>
      <c r="J5" s="138"/>
      <c r="K5" s="138"/>
      <c r="L5" s="138"/>
      <c r="M5" s="119"/>
      <c r="N5" s="87"/>
      <c r="O5" s="131" t="s">
        <v>82</v>
      </c>
      <c r="P5" s="66" t="s">
        <v>43</v>
      </c>
      <c r="Q5" s="119"/>
      <c r="R5" s="119"/>
      <c r="S5" s="119"/>
      <c r="T5" s="119"/>
      <c r="U5" s="119"/>
      <c r="V5" s="119"/>
      <c r="W5" s="119"/>
      <c r="X5" s="119"/>
      <c r="Y5" s="119"/>
      <c r="Z5" s="119"/>
      <c r="AA5" s="119"/>
      <c r="AB5" s="119"/>
      <c r="AC5" s="119"/>
      <c r="AD5" s="119"/>
      <c r="AE5" s="119"/>
      <c r="AF5" s="119"/>
      <c r="AG5" s="119"/>
      <c r="AH5" s="119"/>
      <c r="AI5" s="97"/>
      <c r="AJ5" s="97"/>
      <c r="AK5" s="97"/>
      <c r="AL5" s="97"/>
      <c r="AM5" s="97"/>
      <c r="AN5" s="97"/>
      <c r="AO5" s="97"/>
      <c r="AP5" s="97"/>
      <c r="AQ5" s="68"/>
      <c r="AR5" s="29"/>
    </row>
    <row r="6" spans="1:46" ht="22.5" customHeight="1" x14ac:dyDescent="0.15">
      <c r="A6" s="28"/>
      <c r="B6" s="135"/>
      <c r="C6" s="309"/>
      <c r="D6" s="138"/>
      <c r="E6" s="138"/>
      <c r="F6" s="138"/>
      <c r="G6" s="138"/>
      <c r="H6" s="138"/>
      <c r="I6" s="138"/>
      <c r="J6" s="138"/>
      <c r="K6" s="138"/>
      <c r="L6" s="138"/>
      <c r="M6" s="61"/>
      <c r="N6" s="60"/>
      <c r="O6" s="108" t="s">
        <v>83</v>
      </c>
      <c r="P6" s="66" t="s">
        <v>45</v>
      </c>
      <c r="Q6" s="66"/>
      <c r="R6" s="84"/>
      <c r="S6" s="66" t="s">
        <v>44</v>
      </c>
      <c r="T6" s="66"/>
      <c r="U6" s="66"/>
      <c r="V6" s="66"/>
      <c r="W6" s="66"/>
      <c r="X6" s="62"/>
      <c r="Y6" s="62"/>
      <c r="Z6" s="61"/>
      <c r="AA6" s="61"/>
      <c r="AB6" s="61"/>
      <c r="AC6" s="61"/>
      <c r="AD6" s="61"/>
      <c r="AE6" s="61"/>
      <c r="AF6" s="61"/>
      <c r="AG6" s="61"/>
      <c r="AH6" s="61"/>
      <c r="AI6" s="61"/>
      <c r="AJ6" s="61"/>
      <c r="AK6" s="62"/>
      <c r="AL6" s="62"/>
      <c r="AM6" s="62"/>
      <c r="AN6" s="62"/>
      <c r="AO6" s="62"/>
      <c r="AP6" s="62"/>
      <c r="AQ6" s="63"/>
      <c r="AR6" s="29"/>
      <c r="AS6" s="29"/>
      <c r="AT6" s="29"/>
    </row>
    <row r="7" spans="1:46" ht="7.5" customHeight="1" x14ac:dyDescent="0.15">
      <c r="A7" s="28"/>
      <c r="B7" s="74"/>
      <c r="C7" s="75"/>
      <c r="D7" s="71"/>
      <c r="E7" s="71"/>
      <c r="F7" s="71"/>
      <c r="G7" s="71"/>
      <c r="H7" s="71"/>
      <c r="I7" s="71"/>
      <c r="J7" s="71"/>
      <c r="K7" s="71"/>
      <c r="L7" s="71"/>
      <c r="M7" s="75"/>
      <c r="N7" s="74"/>
      <c r="O7" s="76"/>
      <c r="P7" s="76"/>
      <c r="Q7" s="76"/>
      <c r="R7" s="76"/>
      <c r="S7" s="76"/>
      <c r="T7" s="76"/>
      <c r="U7" s="76"/>
      <c r="V7" s="76"/>
      <c r="W7" s="76"/>
      <c r="X7" s="77"/>
      <c r="Y7" s="77"/>
      <c r="Z7" s="75"/>
      <c r="AA7" s="75"/>
      <c r="AB7" s="75"/>
      <c r="AC7" s="75"/>
      <c r="AD7" s="75"/>
      <c r="AE7" s="75"/>
      <c r="AF7" s="75"/>
      <c r="AG7" s="75"/>
      <c r="AH7" s="75"/>
      <c r="AI7" s="75"/>
      <c r="AJ7" s="75"/>
      <c r="AK7" s="77"/>
      <c r="AL7" s="77"/>
      <c r="AM7" s="77"/>
      <c r="AN7" s="77"/>
      <c r="AO7" s="77"/>
      <c r="AP7" s="77"/>
      <c r="AQ7" s="78"/>
      <c r="AR7" s="29"/>
      <c r="AS7" s="29"/>
      <c r="AT7" s="29"/>
    </row>
    <row r="8" spans="1:46" ht="7.5" customHeight="1" x14ac:dyDescent="0.15">
      <c r="A8" s="28"/>
      <c r="B8" s="60"/>
      <c r="C8" s="61"/>
      <c r="D8" s="61"/>
      <c r="E8" s="61"/>
      <c r="F8" s="61"/>
      <c r="G8" s="61"/>
      <c r="H8" s="61"/>
      <c r="I8" s="61"/>
      <c r="J8" s="61"/>
      <c r="K8" s="61"/>
      <c r="L8" s="61"/>
      <c r="M8" s="61"/>
      <c r="N8" s="60"/>
      <c r="O8" s="64"/>
      <c r="P8" s="64"/>
      <c r="Q8" s="64"/>
      <c r="R8" s="64"/>
      <c r="S8" s="64"/>
      <c r="T8" s="64"/>
      <c r="U8" s="64"/>
      <c r="V8" s="64"/>
      <c r="W8" s="64"/>
      <c r="X8" s="62"/>
      <c r="Y8" s="62"/>
      <c r="Z8" s="61"/>
      <c r="AA8" s="61"/>
      <c r="AB8" s="61"/>
      <c r="AC8" s="61"/>
      <c r="AD8" s="61"/>
      <c r="AE8" s="61"/>
      <c r="AF8" s="61"/>
      <c r="AG8" s="61"/>
      <c r="AH8" s="61"/>
      <c r="AI8" s="61"/>
      <c r="AJ8" s="61"/>
      <c r="AK8" s="62"/>
      <c r="AL8" s="62"/>
      <c r="AM8" s="62"/>
      <c r="AN8" s="62"/>
      <c r="AO8" s="62"/>
      <c r="AP8" s="62"/>
      <c r="AQ8" s="63"/>
      <c r="AR8" s="29"/>
      <c r="AS8" s="29"/>
      <c r="AT8" s="29"/>
    </row>
    <row r="9" spans="1:46" ht="10.5" customHeight="1" x14ac:dyDescent="0.15">
      <c r="A9" s="28"/>
      <c r="B9" s="135">
        <v>2</v>
      </c>
      <c r="C9" s="136" t="s">
        <v>83</v>
      </c>
      <c r="D9" s="138" t="s">
        <v>37</v>
      </c>
      <c r="E9" s="138"/>
      <c r="F9" s="138"/>
      <c r="G9" s="138"/>
      <c r="H9" s="138"/>
      <c r="I9" s="138"/>
      <c r="J9" s="138"/>
      <c r="K9" s="138"/>
      <c r="L9" s="138"/>
      <c r="M9" s="61"/>
      <c r="N9" s="60"/>
      <c r="O9" s="64"/>
      <c r="P9" s="64"/>
      <c r="Q9" s="64"/>
      <c r="R9" s="64"/>
      <c r="S9" s="64"/>
      <c r="T9" s="64"/>
      <c r="U9" s="64"/>
      <c r="V9" s="64"/>
      <c r="W9" s="64"/>
      <c r="X9" s="62"/>
      <c r="Y9" s="62"/>
      <c r="Z9" s="61"/>
      <c r="AA9" s="61"/>
      <c r="AB9" s="85"/>
      <c r="AC9" s="140" t="s">
        <v>46</v>
      </c>
      <c r="AD9" s="141" t="s">
        <v>53</v>
      </c>
      <c r="AE9" s="141"/>
      <c r="AF9" s="141"/>
      <c r="AG9" s="141"/>
      <c r="AH9" s="141"/>
      <c r="AI9" s="141"/>
      <c r="AJ9" s="141"/>
      <c r="AK9" s="141"/>
      <c r="AL9" s="141"/>
      <c r="AM9" s="142" t="s">
        <v>47</v>
      </c>
      <c r="AN9" s="62"/>
      <c r="AO9" s="62"/>
      <c r="AP9" s="62"/>
      <c r="AQ9" s="63"/>
      <c r="AR9" s="29"/>
      <c r="AS9" s="29"/>
      <c r="AT9" s="29"/>
    </row>
    <row r="10" spans="1:46" ht="19.5" customHeight="1" x14ac:dyDescent="0.15">
      <c r="A10" s="28"/>
      <c r="B10" s="135"/>
      <c r="C10" s="139"/>
      <c r="D10" s="138"/>
      <c r="E10" s="138"/>
      <c r="F10" s="138"/>
      <c r="G10" s="138"/>
      <c r="H10" s="138"/>
      <c r="I10" s="138"/>
      <c r="J10" s="138"/>
      <c r="K10" s="138"/>
      <c r="L10" s="138"/>
      <c r="M10" s="61"/>
      <c r="N10" s="60"/>
      <c r="O10" s="88" t="s">
        <v>52</v>
      </c>
      <c r="P10" s="143"/>
      <c r="Q10" s="143"/>
      <c r="R10" s="65" t="s">
        <v>116</v>
      </c>
      <c r="S10" s="64"/>
      <c r="T10" s="64"/>
      <c r="U10" s="64"/>
      <c r="V10" s="64"/>
      <c r="W10" s="64"/>
      <c r="X10" s="62"/>
      <c r="Y10" s="62"/>
      <c r="Z10" s="61"/>
      <c r="AA10" s="61"/>
      <c r="AB10" s="85"/>
      <c r="AC10" s="140"/>
      <c r="AD10" s="141"/>
      <c r="AE10" s="141"/>
      <c r="AF10" s="141"/>
      <c r="AG10" s="141"/>
      <c r="AH10" s="141"/>
      <c r="AI10" s="141"/>
      <c r="AJ10" s="141"/>
      <c r="AK10" s="141"/>
      <c r="AL10" s="141"/>
      <c r="AM10" s="142"/>
      <c r="AN10" s="66" t="s">
        <v>36</v>
      </c>
      <c r="AO10" s="62"/>
      <c r="AP10" s="62"/>
      <c r="AQ10" s="63"/>
      <c r="AR10" s="29"/>
      <c r="AS10" s="29"/>
      <c r="AT10" s="29"/>
    </row>
    <row r="11" spans="1:46" ht="16.899999999999999" customHeight="1" x14ac:dyDescent="0.15">
      <c r="A11" s="28"/>
      <c r="B11" s="135"/>
      <c r="C11" s="137"/>
      <c r="D11" s="138"/>
      <c r="E11" s="138"/>
      <c r="F11" s="138"/>
      <c r="G11" s="138"/>
      <c r="H11" s="138"/>
      <c r="I11" s="138"/>
      <c r="J11" s="138"/>
      <c r="K11" s="138"/>
      <c r="L11" s="138"/>
      <c r="M11" s="61"/>
      <c r="N11" s="60"/>
      <c r="O11" s="65"/>
      <c r="P11" s="144"/>
      <c r="Q11" s="144"/>
      <c r="R11" s="65"/>
      <c r="S11" s="65"/>
      <c r="T11" s="65"/>
      <c r="U11" s="65"/>
      <c r="V11" s="65"/>
      <c r="W11" s="65"/>
      <c r="X11" s="65"/>
      <c r="Y11" s="65"/>
      <c r="Z11" s="66"/>
      <c r="AA11" s="66"/>
      <c r="AB11" s="85"/>
      <c r="AC11" s="140"/>
      <c r="AD11" s="141"/>
      <c r="AE11" s="141"/>
      <c r="AF11" s="141"/>
      <c r="AG11" s="141"/>
      <c r="AH11" s="141"/>
      <c r="AI11" s="141"/>
      <c r="AJ11" s="141"/>
      <c r="AK11" s="141"/>
      <c r="AL11" s="141"/>
      <c r="AM11" s="142"/>
      <c r="AN11" s="67"/>
      <c r="AO11" s="67"/>
      <c r="AP11" s="67"/>
      <c r="AQ11" s="68"/>
      <c r="AR11" s="118"/>
      <c r="AS11" s="118"/>
      <c r="AT11" s="29"/>
    </row>
    <row r="12" spans="1:46" ht="7.5" customHeight="1" x14ac:dyDescent="0.15">
      <c r="A12" s="28"/>
      <c r="B12" s="74"/>
      <c r="C12" s="75"/>
      <c r="D12" s="75"/>
      <c r="E12" s="75"/>
      <c r="F12" s="75"/>
      <c r="G12" s="75"/>
      <c r="H12" s="75"/>
      <c r="I12" s="75"/>
      <c r="J12" s="75"/>
      <c r="K12" s="75"/>
      <c r="L12" s="75"/>
      <c r="M12" s="75"/>
      <c r="N12" s="74"/>
      <c r="O12" s="79"/>
      <c r="P12" s="79"/>
      <c r="Q12" s="79"/>
      <c r="R12" s="79"/>
      <c r="S12" s="79"/>
      <c r="T12" s="79"/>
      <c r="U12" s="79"/>
      <c r="V12" s="79"/>
      <c r="W12" s="79"/>
      <c r="X12" s="79"/>
      <c r="Y12" s="79"/>
      <c r="Z12" s="80"/>
      <c r="AA12" s="80"/>
      <c r="AB12" s="79"/>
      <c r="AC12" s="80"/>
      <c r="AD12" s="80"/>
      <c r="AE12" s="80"/>
      <c r="AF12" s="80"/>
      <c r="AG12" s="80"/>
      <c r="AH12" s="80"/>
      <c r="AI12" s="80"/>
      <c r="AJ12" s="80"/>
      <c r="AK12" s="81"/>
      <c r="AL12" s="81"/>
      <c r="AM12" s="80"/>
      <c r="AN12" s="81"/>
      <c r="AO12" s="81"/>
      <c r="AP12" s="81"/>
      <c r="AQ12" s="73"/>
      <c r="AR12" s="118"/>
      <c r="AS12" s="118"/>
      <c r="AT12" s="29"/>
    </row>
    <row r="13" spans="1:46" ht="7.5" customHeight="1" x14ac:dyDescent="0.15">
      <c r="A13" s="28"/>
      <c r="B13" s="60"/>
      <c r="C13" s="61"/>
      <c r="D13" s="61"/>
      <c r="E13" s="61"/>
      <c r="F13" s="61"/>
      <c r="G13" s="61"/>
      <c r="H13" s="61"/>
      <c r="I13" s="61"/>
      <c r="J13" s="61"/>
      <c r="K13" s="61"/>
      <c r="L13" s="61"/>
      <c r="M13" s="61"/>
      <c r="N13" s="60"/>
      <c r="O13" s="65"/>
      <c r="P13" s="65"/>
      <c r="Q13" s="65"/>
      <c r="R13" s="65"/>
      <c r="S13" s="65"/>
      <c r="T13" s="65"/>
      <c r="U13" s="65"/>
      <c r="V13" s="65"/>
      <c r="W13" s="65"/>
      <c r="X13" s="65"/>
      <c r="Y13" s="65"/>
      <c r="Z13" s="66"/>
      <c r="AA13" s="66"/>
      <c r="AB13" s="65"/>
      <c r="AC13" s="66"/>
      <c r="AD13" s="66"/>
      <c r="AE13" s="66"/>
      <c r="AF13" s="66"/>
      <c r="AG13" s="66"/>
      <c r="AH13" s="66"/>
      <c r="AI13" s="66"/>
      <c r="AJ13" s="66"/>
      <c r="AK13" s="67"/>
      <c r="AL13" s="67"/>
      <c r="AM13" s="66"/>
      <c r="AN13" s="67"/>
      <c r="AO13" s="67"/>
      <c r="AP13" s="67"/>
      <c r="AQ13" s="68"/>
      <c r="AR13" s="118"/>
      <c r="AS13" s="118"/>
      <c r="AT13" s="29"/>
    </row>
    <row r="14" spans="1:46" ht="10.5" customHeight="1" x14ac:dyDescent="0.15">
      <c r="A14" s="28"/>
      <c r="B14" s="135">
        <v>3</v>
      </c>
      <c r="C14" s="136" t="s">
        <v>83</v>
      </c>
      <c r="D14" s="138" t="s">
        <v>113</v>
      </c>
      <c r="E14" s="138"/>
      <c r="F14" s="138"/>
      <c r="G14" s="138"/>
      <c r="H14" s="138"/>
      <c r="I14" s="138"/>
      <c r="J14" s="138"/>
      <c r="K14" s="138"/>
      <c r="L14" s="138"/>
      <c r="M14" s="61"/>
      <c r="N14" s="60"/>
      <c r="O14" s="64"/>
      <c r="P14" s="64"/>
      <c r="Q14" s="64"/>
      <c r="R14" s="64"/>
      <c r="S14" s="64"/>
      <c r="T14" s="64"/>
      <c r="U14" s="64"/>
      <c r="V14" s="64"/>
      <c r="W14" s="64"/>
      <c r="X14" s="62"/>
      <c r="Y14" s="62"/>
      <c r="Z14" s="61"/>
      <c r="AA14" s="61"/>
      <c r="AB14" s="85"/>
      <c r="AC14" s="140" t="s">
        <v>46</v>
      </c>
      <c r="AD14" s="141" t="s">
        <v>54</v>
      </c>
      <c r="AE14" s="141"/>
      <c r="AF14" s="141"/>
      <c r="AG14" s="141"/>
      <c r="AH14" s="141"/>
      <c r="AI14" s="141"/>
      <c r="AJ14" s="141"/>
      <c r="AK14" s="141"/>
      <c r="AL14" s="141"/>
      <c r="AM14" s="142" t="s">
        <v>47</v>
      </c>
      <c r="AN14" s="62"/>
      <c r="AO14" s="62"/>
      <c r="AP14" s="62"/>
      <c r="AQ14" s="63"/>
      <c r="AR14" s="29"/>
      <c r="AS14" s="29"/>
      <c r="AT14" s="29"/>
    </row>
    <row r="15" spans="1:46" ht="19.5" customHeight="1" x14ac:dyDescent="0.15">
      <c r="A15" s="28"/>
      <c r="B15" s="135"/>
      <c r="C15" s="139"/>
      <c r="D15" s="138"/>
      <c r="E15" s="138"/>
      <c r="F15" s="138"/>
      <c r="G15" s="138"/>
      <c r="H15" s="138"/>
      <c r="I15" s="138"/>
      <c r="J15" s="138"/>
      <c r="K15" s="138"/>
      <c r="L15" s="138"/>
      <c r="M15" s="61"/>
      <c r="N15" s="60"/>
      <c r="O15" s="88" t="s">
        <v>52</v>
      </c>
      <c r="P15" s="143"/>
      <c r="Q15" s="143"/>
      <c r="R15" s="65" t="s">
        <v>115</v>
      </c>
      <c r="S15" s="64"/>
      <c r="T15" s="64"/>
      <c r="U15" s="64"/>
      <c r="V15" s="64"/>
      <c r="W15" s="64"/>
      <c r="X15" s="62"/>
      <c r="Y15" s="62"/>
      <c r="Z15" s="61"/>
      <c r="AA15" s="61"/>
      <c r="AB15" s="85"/>
      <c r="AC15" s="140"/>
      <c r="AD15" s="141"/>
      <c r="AE15" s="141"/>
      <c r="AF15" s="141"/>
      <c r="AG15" s="141"/>
      <c r="AH15" s="141"/>
      <c r="AI15" s="141"/>
      <c r="AJ15" s="141"/>
      <c r="AK15" s="141"/>
      <c r="AL15" s="141"/>
      <c r="AM15" s="142"/>
      <c r="AN15" s="66" t="s">
        <v>36</v>
      </c>
      <c r="AO15" s="62"/>
      <c r="AP15" s="62"/>
      <c r="AQ15" s="63"/>
      <c r="AR15" s="29"/>
      <c r="AS15" s="29"/>
      <c r="AT15" s="29"/>
    </row>
    <row r="16" spans="1:46" ht="16.899999999999999" customHeight="1" x14ac:dyDescent="0.15">
      <c r="A16" s="28"/>
      <c r="B16" s="135"/>
      <c r="C16" s="137"/>
      <c r="D16" s="138"/>
      <c r="E16" s="138"/>
      <c r="F16" s="138"/>
      <c r="G16" s="138"/>
      <c r="H16" s="138"/>
      <c r="I16" s="138"/>
      <c r="J16" s="138"/>
      <c r="K16" s="138"/>
      <c r="L16" s="138"/>
      <c r="M16" s="61"/>
      <c r="N16" s="60"/>
      <c r="O16" s="65"/>
      <c r="P16" s="144"/>
      <c r="Q16" s="144"/>
      <c r="R16" s="65"/>
      <c r="S16" s="65"/>
      <c r="T16" s="65"/>
      <c r="U16" s="65"/>
      <c r="V16" s="65"/>
      <c r="W16" s="65"/>
      <c r="X16" s="65"/>
      <c r="Y16" s="65"/>
      <c r="Z16" s="66"/>
      <c r="AA16" s="66"/>
      <c r="AB16" s="85"/>
      <c r="AC16" s="140"/>
      <c r="AD16" s="141"/>
      <c r="AE16" s="141"/>
      <c r="AF16" s="141"/>
      <c r="AG16" s="141"/>
      <c r="AH16" s="141"/>
      <c r="AI16" s="141"/>
      <c r="AJ16" s="141"/>
      <c r="AK16" s="141"/>
      <c r="AL16" s="141"/>
      <c r="AM16" s="142"/>
      <c r="AN16" s="67"/>
      <c r="AO16" s="67"/>
      <c r="AP16" s="67"/>
      <c r="AQ16" s="68"/>
      <c r="AR16" s="118"/>
      <c r="AS16" s="118"/>
      <c r="AT16" s="29"/>
    </row>
    <row r="17" spans="1:46" ht="7.5" customHeight="1" x14ac:dyDescent="0.15">
      <c r="A17" s="28"/>
      <c r="B17" s="69"/>
      <c r="C17" s="70"/>
      <c r="D17" s="70"/>
      <c r="E17" s="70"/>
      <c r="F17" s="70"/>
      <c r="G17" s="70"/>
      <c r="H17" s="70"/>
      <c r="I17" s="70"/>
      <c r="J17" s="70"/>
      <c r="K17" s="70"/>
      <c r="L17" s="70"/>
      <c r="M17" s="71"/>
      <c r="N17" s="83"/>
      <c r="O17" s="71"/>
      <c r="P17" s="71"/>
      <c r="Q17" s="71"/>
      <c r="R17" s="71"/>
      <c r="S17" s="71"/>
      <c r="T17" s="71"/>
      <c r="U17" s="71"/>
      <c r="V17" s="71"/>
      <c r="W17" s="71"/>
      <c r="X17" s="71"/>
      <c r="Y17" s="71"/>
      <c r="Z17" s="71"/>
      <c r="AA17" s="71"/>
      <c r="AB17" s="71"/>
      <c r="AC17" s="71"/>
      <c r="AD17" s="71"/>
      <c r="AE17" s="71"/>
      <c r="AF17" s="71"/>
      <c r="AG17" s="71"/>
      <c r="AH17" s="71"/>
      <c r="AI17" s="72"/>
      <c r="AJ17" s="72"/>
      <c r="AK17" s="72"/>
      <c r="AL17" s="72"/>
      <c r="AM17" s="72"/>
      <c r="AN17" s="72"/>
      <c r="AO17" s="72"/>
      <c r="AP17" s="72"/>
      <c r="AQ17" s="73"/>
      <c r="AR17" s="29"/>
    </row>
    <row r="18" spans="1:46" ht="20.25" customHeight="1" x14ac:dyDescent="0.15">
      <c r="A18" s="28"/>
      <c r="B18" s="28" t="s">
        <v>85</v>
      </c>
      <c r="C18" s="28"/>
      <c r="D18" s="28"/>
      <c r="E18" s="28"/>
      <c r="F18" s="28"/>
      <c r="G18" s="28"/>
      <c r="H18" s="28"/>
      <c r="I18" s="28"/>
      <c r="J18" s="28"/>
      <c r="K18" s="28"/>
      <c r="L18" s="28"/>
      <c r="M18" s="89"/>
      <c r="N18" s="117"/>
      <c r="O18" s="117"/>
      <c r="P18" s="117"/>
      <c r="Q18" s="117"/>
      <c r="R18" s="117"/>
      <c r="S18" s="117"/>
      <c r="T18" s="117"/>
      <c r="U18" s="117"/>
      <c r="V18" s="117"/>
      <c r="W18" s="117"/>
      <c r="X18" s="117"/>
      <c r="Y18" s="117"/>
      <c r="Z18" s="117"/>
      <c r="AA18" s="117"/>
      <c r="AB18" s="117"/>
      <c r="AC18" s="117"/>
      <c r="AD18" s="117"/>
      <c r="AE18" s="117"/>
      <c r="AF18" s="117"/>
      <c r="AG18" s="117"/>
      <c r="AH18" s="117"/>
      <c r="AI18" s="118"/>
      <c r="AJ18" s="118"/>
      <c r="AK18" s="118"/>
      <c r="AL18" s="118"/>
      <c r="AM18" s="118"/>
      <c r="AN18" s="118"/>
      <c r="AO18" s="118"/>
      <c r="AP18" s="118"/>
      <c r="AQ18" s="118"/>
      <c r="AR18" s="29"/>
    </row>
    <row r="19" spans="1:46" ht="35.25" customHeight="1" x14ac:dyDescent="0.15">
      <c r="A19" s="28"/>
      <c r="B19" s="28"/>
      <c r="C19" s="28"/>
      <c r="D19" s="28"/>
      <c r="E19" s="28"/>
      <c r="F19" s="28"/>
      <c r="G19" s="28"/>
      <c r="H19" s="28"/>
      <c r="I19" s="28"/>
      <c r="J19" s="28"/>
      <c r="K19" s="28"/>
      <c r="L19" s="28"/>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8"/>
      <c r="AJ19" s="118"/>
      <c r="AK19" s="118"/>
      <c r="AL19" s="118"/>
      <c r="AM19" s="118"/>
      <c r="AN19" s="118"/>
      <c r="AO19" s="118"/>
      <c r="AP19" s="118"/>
      <c r="AQ19" s="118"/>
      <c r="AR19" s="29"/>
    </row>
    <row r="20" spans="1:46" ht="15" customHeight="1" x14ac:dyDescent="0.15">
      <c r="A20" s="28"/>
      <c r="B20" s="28" t="s">
        <v>1</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9"/>
    </row>
    <row r="21" spans="1:46" ht="22.5" customHeight="1" x14ac:dyDescent="0.15">
      <c r="A21" s="28"/>
      <c r="B21" s="156" t="s">
        <v>55</v>
      </c>
      <c r="C21" s="157"/>
      <c r="D21" s="157"/>
      <c r="E21" s="157"/>
      <c r="F21" s="157"/>
      <c r="G21" s="157"/>
      <c r="H21" s="158"/>
      <c r="I21" s="159" t="s">
        <v>61</v>
      </c>
      <c r="J21" s="159"/>
      <c r="K21" s="159"/>
      <c r="L21" s="159"/>
      <c r="M21" s="159"/>
      <c r="N21" s="159"/>
      <c r="O21" s="159"/>
      <c r="P21" s="159"/>
      <c r="Q21" s="159"/>
      <c r="R21" s="159"/>
      <c r="S21" s="159"/>
      <c r="T21" s="159"/>
      <c r="U21" s="156" t="s">
        <v>63</v>
      </c>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8"/>
      <c r="AR21" s="29"/>
      <c r="AS21" s="31"/>
    </row>
    <row r="22" spans="1:46" ht="30" customHeight="1" x14ac:dyDescent="0.15">
      <c r="A22" s="28"/>
      <c r="B22" s="317" t="s">
        <v>92</v>
      </c>
      <c r="C22" s="318"/>
      <c r="D22" s="318"/>
      <c r="E22" s="318"/>
      <c r="F22" s="318"/>
      <c r="G22" s="318"/>
      <c r="H22" s="319"/>
      <c r="I22" s="169" t="s">
        <v>23</v>
      </c>
      <c r="J22" s="169"/>
      <c r="K22" s="169"/>
      <c r="L22" s="169"/>
      <c r="M22" s="326" t="s">
        <v>93</v>
      </c>
      <c r="N22" s="326"/>
      <c r="O22" s="326"/>
      <c r="P22" s="326"/>
      <c r="Q22" s="326"/>
      <c r="R22" s="326"/>
      <c r="S22" s="326"/>
      <c r="T22" s="326"/>
      <c r="U22" s="171" t="s">
        <v>24</v>
      </c>
      <c r="V22" s="172"/>
      <c r="W22" s="172"/>
      <c r="X22" s="327" t="s">
        <v>96</v>
      </c>
      <c r="Y22" s="327"/>
      <c r="Z22" s="327"/>
      <c r="AA22" s="327"/>
      <c r="AB22" s="327"/>
      <c r="AC22" s="327"/>
      <c r="AD22" s="327"/>
      <c r="AE22" s="327"/>
      <c r="AF22" s="327"/>
      <c r="AG22" s="327"/>
      <c r="AH22" s="327"/>
      <c r="AI22" s="327"/>
      <c r="AJ22" s="327"/>
      <c r="AK22" s="327"/>
      <c r="AL22" s="327"/>
      <c r="AM22" s="327"/>
      <c r="AN22" s="327"/>
      <c r="AO22" s="327"/>
      <c r="AP22" s="327"/>
      <c r="AQ22" s="328"/>
      <c r="AR22" s="29"/>
      <c r="AT22" s="32"/>
    </row>
    <row r="23" spans="1:46" ht="30" customHeight="1" x14ac:dyDescent="0.15">
      <c r="A23" s="28"/>
      <c r="B23" s="320"/>
      <c r="C23" s="321"/>
      <c r="D23" s="321"/>
      <c r="E23" s="321"/>
      <c r="F23" s="321"/>
      <c r="G23" s="321"/>
      <c r="H23" s="322"/>
      <c r="I23" s="179" t="s">
        <v>22</v>
      </c>
      <c r="J23" s="179"/>
      <c r="K23" s="179"/>
      <c r="L23" s="179"/>
      <c r="M23" s="331" t="s">
        <v>110</v>
      </c>
      <c r="N23" s="331"/>
      <c r="O23" s="331"/>
      <c r="P23" s="331"/>
      <c r="Q23" s="331"/>
      <c r="R23" s="332"/>
      <c r="S23" s="332"/>
      <c r="T23" s="332"/>
      <c r="U23" s="173"/>
      <c r="V23" s="174"/>
      <c r="W23" s="174"/>
      <c r="X23" s="329"/>
      <c r="Y23" s="329"/>
      <c r="Z23" s="329"/>
      <c r="AA23" s="329"/>
      <c r="AB23" s="329"/>
      <c r="AC23" s="329"/>
      <c r="AD23" s="329"/>
      <c r="AE23" s="329"/>
      <c r="AF23" s="329"/>
      <c r="AG23" s="329"/>
      <c r="AH23" s="329"/>
      <c r="AI23" s="329"/>
      <c r="AJ23" s="329"/>
      <c r="AK23" s="329"/>
      <c r="AL23" s="329"/>
      <c r="AM23" s="329"/>
      <c r="AN23" s="329"/>
      <c r="AO23" s="329"/>
      <c r="AP23" s="329"/>
      <c r="AQ23" s="330"/>
      <c r="AR23" s="29"/>
      <c r="AT23" s="32"/>
    </row>
    <row r="24" spans="1:46" ht="30" customHeight="1" x14ac:dyDescent="0.15">
      <c r="A24" s="28"/>
      <c r="B24" s="320"/>
      <c r="C24" s="321"/>
      <c r="D24" s="321"/>
      <c r="E24" s="321"/>
      <c r="F24" s="321"/>
      <c r="G24" s="321"/>
      <c r="H24" s="322"/>
      <c r="I24" s="179" t="s">
        <v>21</v>
      </c>
      <c r="J24" s="179"/>
      <c r="K24" s="179"/>
      <c r="L24" s="179"/>
      <c r="M24" s="331" t="s">
        <v>109</v>
      </c>
      <c r="N24" s="331"/>
      <c r="O24" s="331"/>
      <c r="P24" s="331"/>
      <c r="Q24" s="331"/>
      <c r="R24" s="93" t="s">
        <v>62</v>
      </c>
      <c r="S24" s="368" t="s">
        <v>82</v>
      </c>
      <c r="T24" s="369"/>
      <c r="U24" s="145" t="s">
        <v>25</v>
      </c>
      <c r="V24" s="146"/>
      <c r="W24" s="146"/>
      <c r="X24" s="310" t="s">
        <v>28</v>
      </c>
      <c r="Y24" s="310"/>
      <c r="Z24" s="310"/>
      <c r="AA24" s="310"/>
      <c r="AB24" s="310"/>
      <c r="AC24" s="310"/>
      <c r="AD24" s="310"/>
      <c r="AE24" s="310"/>
      <c r="AF24" s="310"/>
      <c r="AG24" s="310"/>
      <c r="AH24" s="310"/>
      <c r="AI24" s="310"/>
      <c r="AJ24" s="310"/>
      <c r="AK24" s="310"/>
      <c r="AL24" s="310"/>
      <c r="AM24" s="310"/>
      <c r="AN24" s="310"/>
      <c r="AO24" s="310"/>
      <c r="AP24" s="310"/>
      <c r="AQ24" s="311"/>
      <c r="AR24" s="29"/>
      <c r="AT24" s="32"/>
    </row>
    <row r="25" spans="1:46" ht="30" customHeight="1" x14ac:dyDescent="0.15">
      <c r="A25" s="28"/>
      <c r="B25" s="323"/>
      <c r="C25" s="324"/>
      <c r="D25" s="324"/>
      <c r="E25" s="324"/>
      <c r="F25" s="324"/>
      <c r="G25" s="324"/>
      <c r="H25" s="325"/>
      <c r="I25" s="94" t="s">
        <v>64</v>
      </c>
      <c r="J25" s="95"/>
      <c r="K25" s="95"/>
      <c r="L25" s="96"/>
      <c r="M25" s="314" t="s">
        <v>95</v>
      </c>
      <c r="N25" s="315"/>
      <c r="O25" s="315"/>
      <c r="P25" s="315"/>
      <c r="Q25" s="315"/>
      <c r="R25" s="315"/>
      <c r="S25" s="315"/>
      <c r="T25" s="316"/>
      <c r="U25" s="147"/>
      <c r="V25" s="148"/>
      <c r="W25" s="148"/>
      <c r="X25" s="312"/>
      <c r="Y25" s="312"/>
      <c r="Z25" s="312"/>
      <c r="AA25" s="312"/>
      <c r="AB25" s="312"/>
      <c r="AC25" s="312"/>
      <c r="AD25" s="312"/>
      <c r="AE25" s="312"/>
      <c r="AF25" s="312"/>
      <c r="AG25" s="312"/>
      <c r="AH25" s="312"/>
      <c r="AI25" s="312"/>
      <c r="AJ25" s="312"/>
      <c r="AK25" s="312"/>
      <c r="AL25" s="312"/>
      <c r="AM25" s="312"/>
      <c r="AN25" s="312"/>
      <c r="AO25" s="312"/>
      <c r="AP25" s="312"/>
      <c r="AQ25" s="313"/>
      <c r="AR25" s="29"/>
    </row>
    <row r="26" spans="1:46" ht="15" customHeight="1" x14ac:dyDescent="0.15">
      <c r="A26" s="28"/>
      <c r="B26" s="26" t="s">
        <v>56</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9"/>
    </row>
    <row r="27" spans="1:46" ht="15" customHeight="1" x14ac:dyDescent="0.15">
      <c r="A27" s="28"/>
      <c r="B27" s="26" t="s">
        <v>57</v>
      </c>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9"/>
    </row>
    <row r="28" spans="1:46" ht="15" customHeight="1" x14ac:dyDescent="0.15">
      <c r="A28" s="28"/>
      <c r="B28" s="26" t="s">
        <v>58</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9"/>
    </row>
    <row r="29" spans="1:46" ht="15" customHeight="1" x14ac:dyDescent="0.15">
      <c r="A29" s="28"/>
      <c r="B29" s="26" t="s">
        <v>59</v>
      </c>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9"/>
    </row>
    <row r="30" spans="1:46" ht="15" customHeight="1" x14ac:dyDescent="0.15">
      <c r="A30" s="28"/>
      <c r="B30" s="26" t="s">
        <v>60</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9"/>
    </row>
    <row r="31" spans="1:46" ht="9" customHeight="1" x14ac:dyDescent="0.15">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9"/>
    </row>
    <row r="32" spans="1:46" ht="15" customHeight="1" x14ac:dyDescent="0.15">
      <c r="A32" s="28"/>
      <c r="B32" s="28" t="s">
        <v>2</v>
      </c>
      <c r="C32" s="28"/>
      <c r="D32" s="28"/>
      <c r="E32" s="33" t="s">
        <v>9</v>
      </c>
      <c r="F32" s="220">
        <v>45017</v>
      </c>
      <c r="G32" s="220"/>
      <c r="H32" s="220"/>
      <c r="I32" s="220"/>
      <c r="J32" s="220"/>
      <c r="K32" s="220"/>
      <c r="L32" s="34" t="s">
        <v>10</v>
      </c>
      <c r="M32" s="220">
        <v>45382</v>
      </c>
      <c r="N32" s="220"/>
      <c r="O32" s="220"/>
      <c r="P32" s="220"/>
      <c r="Q32" s="220"/>
      <c r="R32" s="35" t="s">
        <v>11</v>
      </c>
      <c r="S32" s="35"/>
      <c r="T32" s="35"/>
      <c r="U32" s="35"/>
      <c r="V32" s="35"/>
      <c r="W32" s="28"/>
      <c r="X32" s="28"/>
      <c r="Y32" s="28"/>
      <c r="Z32" s="28"/>
      <c r="AA32" s="28"/>
      <c r="AB32" s="28"/>
      <c r="AC32" s="28"/>
      <c r="AD32" s="28"/>
      <c r="AE32" s="28"/>
      <c r="AF32" s="28"/>
      <c r="AG32" s="28"/>
      <c r="AH32" s="28"/>
      <c r="AI32" s="28"/>
      <c r="AJ32" s="28"/>
      <c r="AK32" s="28"/>
      <c r="AL32" s="28"/>
      <c r="AM32" s="28"/>
      <c r="AN32" s="28"/>
      <c r="AO32" s="28"/>
      <c r="AP32" s="28"/>
      <c r="AQ32" s="28"/>
      <c r="AR32" s="29"/>
    </row>
    <row r="33" spans="1:49" ht="15" customHeight="1" x14ac:dyDescent="0.15">
      <c r="A33" s="28"/>
      <c r="B33" s="180" t="s">
        <v>3</v>
      </c>
      <c r="C33" s="183" t="s">
        <v>4</v>
      </c>
      <c r="D33" s="184"/>
      <c r="E33" s="184"/>
      <c r="F33" s="185"/>
      <c r="G33" s="192" t="s">
        <v>42</v>
      </c>
      <c r="H33" s="193"/>
      <c r="I33" s="193"/>
      <c r="J33" s="193"/>
      <c r="K33" s="193"/>
      <c r="L33" s="194"/>
      <c r="M33" s="192" t="s">
        <v>81</v>
      </c>
      <c r="N33" s="184"/>
      <c r="O33" s="184"/>
      <c r="P33" s="185"/>
      <c r="Q33" s="183" t="s">
        <v>5</v>
      </c>
      <c r="R33" s="184"/>
      <c r="S33" s="184"/>
      <c r="T33" s="185"/>
      <c r="U33" s="208" t="s">
        <v>84</v>
      </c>
      <c r="V33" s="209"/>
      <c r="W33" s="209"/>
      <c r="X33" s="209"/>
      <c r="Y33" s="209"/>
      <c r="Z33" s="209"/>
      <c r="AA33" s="209"/>
      <c r="AB33" s="209"/>
      <c r="AC33" s="209"/>
      <c r="AD33" s="210"/>
      <c r="AE33" s="183" t="s">
        <v>6</v>
      </c>
      <c r="AF33" s="184"/>
      <c r="AG33" s="184"/>
      <c r="AH33" s="184"/>
      <c r="AI33" s="184"/>
      <c r="AJ33" s="36"/>
      <c r="AK33" s="36"/>
      <c r="AL33" s="36"/>
      <c r="AM33" s="37"/>
      <c r="AN33" s="211" t="s">
        <v>41</v>
      </c>
      <c r="AO33" s="212"/>
      <c r="AP33" s="212"/>
      <c r="AQ33" s="213"/>
      <c r="AR33" s="29"/>
      <c r="AT33" s="38"/>
    </row>
    <row r="34" spans="1:49" ht="15" customHeight="1" x14ac:dyDescent="0.15">
      <c r="A34" s="28"/>
      <c r="B34" s="181"/>
      <c r="C34" s="186"/>
      <c r="D34" s="187"/>
      <c r="E34" s="187"/>
      <c r="F34" s="188"/>
      <c r="G34" s="195"/>
      <c r="H34" s="196"/>
      <c r="I34" s="196"/>
      <c r="J34" s="196"/>
      <c r="K34" s="196"/>
      <c r="L34" s="197"/>
      <c r="M34" s="195"/>
      <c r="N34" s="187"/>
      <c r="O34" s="187"/>
      <c r="P34" s="188"/>
      <c r="Q34" s="201"/>
      <c r="R34" s="202"/>
      <c r="S34" s="202"/>
      <c r="T34" s="203"/>
      <c r="U34" s="98"/>
      <c r="V34" s="99"/>
      <c r="W34" s="100" t="str">
        <f>IF($C$5="✔","☑","")</f>
        <v>☑</v>
      </c>
      <c r="X34" s="99"/>
      <c r="Y34" s="101" t="str">
        <f>IF($C$9="✔","☑","")</f>
        <v/>
      </c>
      <c r="Z34" s="99"/>
      <c r="AA34" s="99"/>
      <c r="AB34" s="101" t="str">
        <f>IF($C$14="✔","☑","")</f>
        <v/>
      </c>
      <c r="AC34" s="99"/>
      <c r="AD34" s="102"/>
      <c r="AE34" s="186"/>
      <c r="AF34" s="187"/>
      <c r="AG34" s="187"/>
      <c r="AH34" s="187"/>
      <c r="AI34" s="187"/>
      <c r="AJ34" s="8"/>
      <c r="AK34" s="8"/>
      <c r="AL34" s="8"/>
      <c r="AM34" s="86"/>
      <c r="AN34" s="214"/>
      <c r="AO34" s="215"/>
      <c r="AP34" s="215"/>
      <c r="AQ34" s="216"/>
      <c r="AR34" s="29"/>
      <c r="AT34" s="38"/>
    </row>
    <row r="35" spans="1:49" ht="15" customHeight="1" x14ac:dyDescent="0.15">
      <c r="A35" s="28"/>
      <c r="B35" s="181"/>
      <c r="C35" s="186"/>
      <c r="D35" s="187"/>
      <c r="E35" s="187"/>
      <c r="F35" s="188"/>
      <c r="G35" s="195"/>
      <c r="H35" s="196"/>
      <c r="I35" s="196"/>
      <c r="J35" s="196"/>
      <c r="K35" s="196"/>
      <c r="L35" s="197"/>
      <c r="M35" s="186"/>
      <c r="N35" s="187"/>
      <c r="O35" s="187"/>
      <c r="P35" s="188"/>
      <c r="Q35" s="217" t="s">
        <v>18</v>
      </c>
      <c r="R35" s="218"/>
      <c r="S35" s="218"/>
      <c r="T35" s="219"/>
      <c r="U35" s="195" t="s">
        <v>38</v>
      </c>
      <c r="V35" s="196"/>
      <c r="W35" s="196"/>
      <c r="X35" s="196"/>
      <c r="Y35" s="197"/>
      <c r="Z35" s="195" t="s">
        <v>39</v>
      </c>
      <c r="AA35" s="196"/>
      <c r="AB35" s="196"/>
      <c r="AC35" s="196"/>
      <c r="AD35" s="197"/>
      <c r="AE35" s="186"/>
      <c r="AF35" s="187"/>
      <c r="AG35" s="187"/>
      <c r="AH35" s="187"/>
      <c r="AI35" s="187"/>
      <c r="AJ35" s="183" t="s">
        <v>34</v>
      </c>
      <c r="AK35" s="184"/>
      <c r="AL35" s="184"/>
      <c r="AM35" s="185"/>
      <c r="AN35" s="195" t="s">
        <v>40</v>
      </c>
      <c r="AO35" s="196"/>
      <c r="AP35" s="196"/>
      <c r="AQ35" s="197"/>
      <c r="AR35" s="29"/>
      <c r="AT35" s="38"/>
    </row>
    <row r="36" spans="1:49" ht="15" customHeight="1" x14ac:dyDescent="0.15">
      <c r="A36" s="28"/>
      <c r="B36" s="182"/>
      <c r="C36" s="189"/>
      <c r="D36" s="190"/>
      <c r="E36" s="190"/>
      <c r="F36" s="191"/>
      <c r="G36" s="198"/>
      <c r="H36" s="199"/>
      <c r="I36" s="199"/>
      <c r="J36" s="199"/>
      <c r="K36" s="199"/>
      <c r="L36" s="200"/>
      <c r="M36" s="189"/>
      <c r="N36" s="190"/>
      <c r="O36" s="190"/>
      <c r="P36" s="191"/>
      <c r="Q36" s="189"/>
      <c r="R36" s="190"/>
      <c r="S36" s="190"/>
      <c r="T36" s="191"/>
      <c r="U36" s="198"/>
      <c r="V36" s="199"/>
      <c r="W36" s="199"/>
      <c r="X36" s="199"/>
      <c r="Y36" s="200"/>
      <c r="Z36" s="198"/>
      <c r="AA36" s="199"/>
      <c r="AB36" s="199"/>
      <c r="AC36" s="199"/>
      <c r="AD36" s="200"/>
      <c r="AE36" s="189"/>
      <c r="AF36" s="190"/>
      <c r="AG36" s="190"/>
      <c r="AH36" s="190"/>
      <c r="AI36" s="190"/>
      <c r="AJ36" s="189"/>
      <c r="AK36" s="190"/>
      <c r="AL36" s="190"/>
      <c r="AM36" s="191"/>
      <c r="AN36" s="198"/>
      <c r="AO36" s="199"/>
      <c r="AP36" s="199"/>
      <c r="AQ36" s="200"/>
      <c r="AR36" s="29"/>
      <c r="AT36" s="38"/>
    </row>
    <row r="37" spans="1:49" ht="15.75" customHeight="1" x14ac:dyDescent="0.15">
      <c r="A37" s="28"/>
      <c r="B37" s="180">
        <v>1</v>
      </c>
      <c r="C37" s="333" t="s">
        <v>86</v>
      </c>
      <c r="D37" s="334"/>
      <c r="E37" s="334"/>
      <c r="F37" s="335"/>
      <c r="G37" s="227" t="s">
        <v>15</v>
      </c>
      <c r="H37" s="228"/>
      <c r="I37" s="228"/>
      <c r="J37" s="228"/>
      <c r="K37" s="228"/>
      <c r="L37" s="229"/>
      <c r="M37" s="2"/>
      <c r="N37" s="14"/>
      <c r="O37" s="14"/>
      <c r="P37" s="14"/>
      <c r="Q37" s="339" t="s">
        <v>31</v>
      </c>
      <c r="R37" s="340"/>
      <c r="S37" s="340"/>
      <c r="T37" s="341"/>
      <c r="U37" s="239"/>
      <c r="V37" s="240"/>
      <c r="W37" s="240"/>
      <c r="X37" s="240"/>
      <c r="Y37" s="241"/>
      <c r="Z37" s="2"/>
      <c r="AA37" s="14"/>
      <c r="AB37" s="14"/>
      <c r="AC37" s="14"/>
      <c r="AD37" s="15"/>
      <c r="AE37" s="13" t="s">
        <v>27</v>
      </c>
      <c r="AF37" s="3"/>
      <c r="AG37" s="3"/>
      <c r="AH37" s="3"/>
      <c r="AI37" s="4"/>
      <c r="AJ37" s="242">
        <f>MIN(AF38,AF40,AF43)</f>
        <v>35000</v>
      </c>
      <c r="AK37" s="243"/>
      <c r="AL37" s="243"/>
      <c r="AM37" s="185" t="s">
        <v>8</v>
      </c>
      <c r="AN37" s="363" t="s">
        <v>98</v>
      </c>
      <c r="AO37" s="277"/>
      <c r="AP37" s="277"/>
      <c r="AQ37" s="278"/>
      <c r="AR37" s="29"/>
    </row>
    <row r="38" spans="1:49" ht="15.75" customHeight="1" x14ac:dyDescent="0.15">
      <c r="A38" s="28"/>
      <c r="B38" s="181"/>
      <c r="C38" s="336"/>
      <c r="D38" s="337"/>
      <c r="E38" s="337"/>
      <c r="F38" s="338"/>
      <c r="G38" s="360">
        <v>42826</v>
      </c>
      <c r="H38" s="361"/>
      <c r="I38" s="361"/>
      <c r="J38" s="361"/>
      <c r="K38" s="361"/>
      <c r="L38" s="362"/>
      <c r="M38" s="5" t="s">
        <v>12</v>
      </c>
      <c r="N38" s="8">
        <f>IF($G$38="","",DATEDIF(G38,$M$32,"m")+1)</f>
        <v>84</v>
      </c>
      <c r="O38" s="8" t="s">
        <v>32</v>
      </c>
      <c r="P38" s="16" t="s">
        <v>17</v>
      </c>
      <c r="Q38" s="342"/>
      <c r="R38" s="343"/>
      <c r="S38" s="343"/>
      <c r="T38" s="344"/>
      <c r="U38" s="27"/>
      <c r="V38" s="279">
        <f>V39*W40</f>
        <v>276000</v>
      </c>
      <c r="W38" s="279"/>
      <c r="X38" s="279"/>
      <c r="Y38" s="6" t="s">
        <v>8</v>
      </c>
      <c r="Z38" s="17"/>
      <c r="AA38" s="280">
        <f>AA39*AB40</f>
        <v>70000</v>
      </c>
      <c r="AB38" s="280"/>
      <c r="AC38" s="280"/>
      <c r="AD38" s="6" t="s">
        <v>8</v>
      </c>
      <c r="AE38" s="5"/>
      <c r="AF38" s="245">
        <f>IF(V38=0,0,ROUNDDOWN((V38-10000)/2,0))</f>
        <v>133000</v>
      </c>
      <c r="AG38" s="245"/>
      <c r="AH38" s="245"/>
      <c r="AI38" s="6" t="s">
        <v>8</v>
      </c>
      <c r="AJ38" s="244"/>
      <c r="AK38" s="245"/>
      <c r="AL38" s="245"/>
      <c r="AM38" s="188"/>
      <c r="AN38" s="255"/>
      <c r="AO38" s="256"/>
      <c r="AP38" s="256"/>
      <c r="AQ38" s="257"/>
      <c r="AR38" s="29"/>
      <c r="AS38" s="39">
        <f>YEAR($AS$1)*12+MONTH($AS$1)-YEAR(G38)*12-MONTH(G38)
-IF(DAY(G38+1)=1,IF(DAY($AS$1+1)&gt;1,1),IF(AND(DAY($AS$1+1)&gt;1,
 DAY($AS$1)&lt;DAY(G38)),1))</f>
        <v>84</v>
      </c>
      <c r="AU38" s="38" t="s">
        <v>101</v>
      </c>
      <c r="AV38" s="126">
        <f>MIN(N38,N39,N43,N44)</f>
        <v>77</v>
      </c>
      <c r="AW38" s="30" t="s">
        <v>102</v>
      </c>
    </row>
    <row r="39" spans="1:49" ht="15.75" customHeight="1" x14ac:dyDescent="0.15">
      <c r="A39" s="28"/>
      <c r="B39" s="181"/>
      <c r="C39" s="336"/>
      <c r="D39" s="337"/>
      <c r="E39" s="337"/>
      <c r="F39" s="338"/>
      <c r="G39" s="104"/>
      <c r="H39" s="105"/>
      <c r="I39" s="105"/>
      <c r="J39" s="105"/>
      <c r="K39" s="105"/>
      <c r="L39" s="106"/>
      <c r="M39" s="121" t="str">
        <f>IF($S$24="✔","（翌月払いのため","")</f>
        <v>（翌月払いのため</v>
      </c>
      <c r="N39" s="122">
        <f>IF($S$24="✔",N38-1,"")</f>
        <v>83</v>
      </c>
      <c r="O39" s="121" t="str">
        <f>IF($S$24="✔","ヶ月）","")</f>
        <v>ヶ月）</v>
      </c>
      <c r="P39" s="123"/>
      <c r="Q39" s="345"/>
      <c r="R39" s="346"/>
      <c r="S39" s="346"/>
      <c r="T39" s="347"/>
      <c r="U39" s="1" t="s">
        <v>12</v>
      </c>
      <c r="V39" s="364">
        <v>23000</v>
      </c>
      <c r="W39" s="364"/>
      <c r="X39" s="248" t="s">
        <v>13</v>
      </c>
      <c r="Y39" s="249"/>
      <c r="Z39" s="17" t="s">
        <v>9</v>
      </c>
      <c r="AA39" s="364">
        <v>10000</v>
      </c>
      <c r="AB39" s="364"/>
      <c r="AC39" s="248" t="s">
        <v>13</v>
      </c>
      <c r="AD39" s="249"/>
      <c r="AE39" s="114" t="s">
        <v>19</v>
      </c>
      <c r="AF39" s="7"/>
      <c r="AG39" s="7"/>
      <c r="AH39" s="7"/>
      <c r="AI39" s="6"/>
      <c r="AJ39" s="244"/>
      <c r="AK39" s="245"/>
      <c r="AL39" s="245"/>
      <c r="AM39" s="188"/>
      <c r="AN39" s="350" t="s">
        <v>97</v>
      </c>
      <c r="AO39" s="256"/>
      <c r="AP39" s="256"/>
      <c r="AQ39" s="257"/>
      <c r="AR39" s="29"/>
      <c r="AU39" s="38" t="s">
        <v>103</v>
      </c>
      <c r="AV39" s="126">
        <f>IF(MIN(N38,N43,N39,N44)&gt;=73,72,MIN(N38,N43,N39,N44))</f>
        <v>72</v>
      </c>
      <c r="AW39" s="30" t="s">
        <v>32</v>
      </c>
    </row>
    <row r="40" spans="1:49" ht="15.75" customHeight="1" x14ac:dyDescent="0.15">
      <c r="A40" s="26"/>
      <c r="B40" s="181"/>
      <c r="C40" s="336"/>
      <c r="D40" s="337"/>
      <c r="E40" s="337"/>
      <c r="F40" s="338"/>
      <c r="G40" s="285" t="s">
        <v>16</v>
      </c>
      <c r="H40" s="286"/>
      <c r="I40" s="286"/>
      <c r="J40" s="286"/>
      <c r="K40" s="286"/>
      <c r="L40" s="287"/>
      <c r="M40" s="258" t="s">
        <v>35</v>
      </c>
      <c r="N40" s="259"/>
      <c r="O40" s="259"/>
      <c r="P40" s="260"/>
      <c r="Q40" s="351" t="s">
        <v>29</v>
      </c>
      <c r="R40" s="352"/>
      <c r="S40" s="352"/>
      <c r="T40" s="353"/>
      <c r="U40" s="12"/>
      <c r="V40" s="8"/>
      <c r="W40" s="56">
        <v>12</v>
      </c>
      <c r="X40" s="248" t="s">
        <v>14</v>
      </c>
      <c r="Y40" s="249"/>
      <c r="Z40" s="17"/>
      <c r="AA40" s="8"/>
      <c r="AB40" s="56">
        <v>7</v>
      </c>
      <c r="AC40" s="248" t="s">
        <v>14</v>
      </c>
      <c r="AD40" s="249"/>
      <c r="AE40" s="5"/>
      <c r="AF40" s="245">
        <f>ROUNDDOWN(AA38/2,0)</f>
        <v>35000</v>
      </c>
      <c r="AG40" s="245"/>
      <c r="AH40" s="245"/>
      <c r="AI40" s="6" t="s">
        <v>8</v>
      </c>
      <c r="AJ40" s="244"/>
      <c r="AK40" s="245"/>
      <c r="AL40" s="245"/>
      <c r="AM40" s="188"/>
      <c r="AN40" s="255"/>
      <c r="AO40" s="256"/>
      <c r="AP40" s="256"/>
      <c r="AQ40" s="257"/>
      <c r="AR40" s="29"/>
      <c r="AU40" s="38" t="s">
        <v>104</v>
      </c>
      <c r="AV40" s="127">
        <f>IF(AV39&gt;=13,AV39-(AV39-12),AV39)-(AV38-AV39)</f>
        <v>7</v>
      </c>
      <c r="AW40" s="30" t="s">
        <v>32</v>
      </c>
    </row>
    <row r="41" spans="1:49" ht="15.75" customHeight="1" x14ac:dyDescent="0.15">
      <c r="A41" s="28"/>
      <c r="B41" s="250" t="s">
        <v>48</v>
      </c>
      <c r="C41" s="336"/>
      <c r="D41" s="337"/>
      <c r="E41" s="337"/>
      <c r="F41" s="338"/>
      <c r="G41" s="288"/>
      <c r="H41" s="289"/>
      <c r="I41" s="289"/>
      <c r="J41" s="289"/>
      <c r="K41" s="289"/>
      <c r="L41" s="290"/>
      <c r="M41" s="261"/>
      <c r="N41" s="262"/>
      <c r="O41" s="262"/>
      <c r="P41" s="263"/>
      <c r="Q41" s="354"/>
      <c r="R41" s="355"/>
      <c r="S41" s="355"/>
      <c r="T41" s="356"/>
      <c r="U41" s="5"/>
      <c r="V41" s="8"/>
      <c r="W41" s="8"/>
      <c r="X41" s="8"/>
      <c r="Y41" s="86"/>
      <c r="Z41" s="5"/>
      <c r="AA41" s="8"/>
      <c r="AB41" s="8"/>
      <c r="AC41" s="8"/>
      <c r="AD41" s="86"/>
      <c r="AE41" s="25" t="s">
        <v>49</v>
      </c>
      <c r="AF41" s="23"/>
      <c r="AG41" s="23"/>
      <c r="AH41" s="23"/>
      <c r="AI41" s="115" t="str">
        <f>IF(AV42=0,"","×"&amp;AV42)</f>
        <v/>
      </c>
      <c r="AJ41" s="244"/>
      <c r="AK41" s="245"/>
      <c r="AL41" s="245"/>
      <c r="AM41" s="188"/>
      <c r="AN41" s="40"/>
      <c r="AO41" s="41"/>
      <c r="AP41" s="41"/>
      <c r="AQ41" s="42"/>
      <c r="AR41" s="29"/>
      <c r="AU41" s="38" t="s">
        <v>105</v>
      </c>
      <c r="AV41" s="127">
        <f>IF(AV39=AV40,1,AV39-AV40+1)</f>
        <v>66</v>
      </c>
      <c r="AW41" s="30" t="s">
        <v>106</v>
      </c>
    </row>
    <row r="42" spans="1:49" ht="15.75" customHeight="1" x14ac:dyDescent="0.15">
      <c r="A42" s="28"/>
      <c r="B42" s="250"/>
      <c r="C42" s="336"/>
      <c r="D42" s="337"/>
      <c r="E42" s="337"/>
      <c r="F42" s="338"/>
      <c r="G42" s="288"/>
      <c r="H42" s="289"/>
      <c r="I42" s="289"/>
      <c r="J42" s="289"/>
      <c r="K42" s="289"/>
      <c r="L42" s="290"/>
      <c r="M42" s="261"/>
      <c r="N42" s="262"/>
      <c r="O42" s="262"/>
      <c r="P42" s="263"/>
      <c r="Q42" s="354"/>
      <c r="R42" s="355"/>
      <c r="S42" s="355"/>
      <c r="T42" s="356"/>
      <c r="U42" s="5"/>
      <c r="V42" s="8"/>
      <c r="W42" s="8"/>
      <c r="X42" s="8"/>
      <c r="Y42" s="86"/>
      <c r="Z42" s="5"/>
      <c r="AA42" s="8"/>
      <c r="AB42" s="8"/>
      <c r="AC42" s="8"/>
      <c r="AD42" s="86"/>
      <c r="AE42" s="25" t="s">
        <v>50</v>
      </c>
      <c r="AF42" s="23"/>
      <c r="AG42" s="23"/>
      <c r="AH42" s="23"/>
      <c r="AI42" s="115" t="str">
        <f>IF(AV43=0,"","×"&amp;AV43)</f>
        <v>×7</v>
      </c>
      <c r="AJ42" s="244"/>
      <c r="AK42" s="245"/>
      <c r="AL42" s="245"/>
      <c r="AM42" s="188"/>
      <c r="AN42" s="40"/>
      <c r="AO42" s="41"/>
      <c r="AP42" s="41"/>
      <c r="AQ42" s="42"/>
      <c r="AR42" s="29"/>
      <c r="AU42" s="38" t="s">
        <v>107</v>
      </c>
      <c r="AV42" s="127">
        <f>IF(AV41&gt;=25,IF(AV41&lt;=36,36-AV41+1,0),AV40)</f>
        <v>0</v>
      </c>
      <c r="AW42" s="30" t="s">
        <v>106</v>
      </c>
    </row>
    <row r="43" spans="1:49" ht="15.75" customHeight="1" x14ac:dyDescent="0.15">
      <c r="A43" s="28"/>
      <c r="B43" s="250"/>
      <c r="C43" s="251" t="s">
        <v>26</v>
      </c>
      <c r="D43" s="252"/>
      <c r="E43" s="348" t="s">
        <v>87</v>
      </c>
      <c r="F43" s="349"/>
      <c r="G43" s="360">
        <v>43035</v>
      </c>
      <c r="H43" s="361"/>
      <c r="I43" s="361"/>
      <c r="J43" s="361"/>
      <c r="K43" s="361"/>
      <c r="L43" s="362"/>
      <c r="M43" s="5" t="s">
        <v>12</v>
      </c>
      <c r="N43" s="8">
        <f>IF(G43="","",DATEDIF(G43,$M$32,"m")+1)</f>
        <v>78</v>
      </c>
      <c r="O43" s="8" t="s">
        <v>32</v>
      </c>
      <c r="P43" s="16" t="s">
        <v>17</v>
      </c>
      <c r="Q43" s="354"/>
      <c r="R43" s="355"/>
      <c r="S43" s="355"/>
      <c r="T43" s="356"/>
      <c r="U43" s="5"/>
      <c r="V43" s="109" t="s">
        <v>83</v>
      </c>
      <c r="W43" s="282" t="s">
        <v>51</v>
      </c>
      <c r="X43" s="283"/>
      <c r="Y43" s="284"/>
      <c r="Z43" s="5"/>
      <c r="AA43" s="8"/>
      <c r="AB43" s="8"/>
      <c r="AC43" s="8"/>
      <c r="AD43" s="86"/>
      <c r="AE43" s="5"/>
      <c r="AF43" s="124">
        <f>AV42*7500+AV43*5000</f>
        <v>35000</v>
      </c>
      <c r="AG43" s="6" t="s">
        <v>20</v>
      </c>
      <c r="AH43" s="125"/>
      <c r="AI43" s="6"/>
      <c r="AJ43" s="244"/>
      <c r="AK43" s="245"/>
      <c r="AL43" s="245"/>
      <c r="AM43" s="188"/>
      <c r="AN43" s="43"/>
      <c r="AO43" s="44"/>
      <c r="AP43" s="44"/>
      <c r="AQ43" s="45"/>
      <c r="AR43" s="29"/>
      <c r="AU43" s="38" t="s">
        <v>108</v>
      </c>
      <c r="AV43" s="127">
        <f>AV40-AV42</f>
        <v>7</v>
      </c>
      <c r="AW43" s="30" t="s">
        <v>106</v>
      </c>
    </row>
    <row r="44" spans="1:49" ht="15.75" customHeight="1" x14ac:dyDescent="0.15">
      <c r="A44" s="28"/>
      <c r="B44" s="109" t="s">
        <v>83</v>
      </c>
      <c r="C44" s="46"/>
      <c r="D44" s="47"/>
      <c r="E44" s="47"/>
      <c r="F44" s="48"/>
      <c r="G44" s="104"/>
      <c r="H44" s="105"/>
      <c r="I44" s="105"/>
      <c r="J44" s="105"/>
      <c r="K44" s="105"/>
      <c r="L44" s="106"/>
      <c r="M44" s="121" t="str">
        <f>IF($S$24="✔","（翌月払いのため","")</f>
        <v>（翌月払いのため</v>
      </c>
      <c r="N44" s="122">
        <f>IF($S$24="✔",N43-1,"")</f>
        <v>77</v>
      </c>
      <c r="O44" s="121" t="str">
        <f>IF($S$24="✔","ヶ月）","")</f>
        <v>ヶ月）</v>
      </c>
      <c r="P44" s="123"/>
      <c r="Q44" s="357"/>
      <c r="R44" s="358"/>
      <c r="S44" s="358"/>
      <c r="T44" s="359"/>
      <c r="U44" s="9"/>
      <c r="V44" s="10"/>
      <c r="W44" s="10"/>
      <c r="X44" s="10"/>
      <c r="Y44" s="11"/>
      <c r="Z44" s="9"/>
      <c r="AA44" s="10"/>
      <c r="AB44" s="10"/>
      <c r="AC44" s="10"/>
      <c r="AD44" s="11"/>
      <c r="AE44" s="9"/>
      <c r="AF44" s="10"/>
      <c r="AG44" s="10"/>
      <c r="AH44" s="10"/>
      <c r="AI44" s="11"/>
      <c r="AJ44" s="246"/>
      <c r="AK44" s="247"/>
      <c r="AL44" s="247"/>
      <c r="AM44" s="191"/>
      <c r="AN44" s="49"/>
      <c r="AO44" s="50"/>
      <c r="AP44" s="50"/>
      <c r="AQ44" s="51"/>
      <c r="AR44" s="29"/>
    </row>
    <row r="45" spans="1:49" ht="15.75" customHeight="1" x14ac:dyDescent="0.15">
      <c r="A45" s="28"/>
      <c r="B45" s="180">
        <v>2</v>
      </c>
      <c r="C45" s="333" t="s">
        <v>88</v>
      </c>
      <c r="D45" s="334"/>
      <c r="E45" s="334"/>
      <c r="F45" s="335"/>
      <c r="G45" s="227" t="s">
        <v>65</v>
      </c>
      <c r="H45" s="228"/>
      <c r="I45" s="228"/>
      <c r="J45" s="228"/>
      <c r="K45" s="228"/>
      <c r="L45" s="229"/>
      <c r="M45" s="2"/>
      <c r="N45" s="14"/>
      <c r="O45" s="14"/>
      <c r="P45" s="14"/>
      <c r="Q45" s="339" t="s">
        <v>31</v>
      </c>
      <c r="R45" s="340"/>
      <c r="S45" s="340"/>
      <c r="T45" s="341"/>
      <c r="U45" s="239"/>
      <c r="V45" s="240"/>
      <c r="W45" s="240"/>
      <c r="X45" s="240"/>
      <c r="Y45" s="241"/>
      <c r="Z45" s="2"/>
      <c r="AA45" s="14"/>
      <c r="AB45" s="14"/>
      <c r="AC45" s="14"/>
      <c r="AD45" s="15"/>
      <c r="AE45" s="13" t="s">
        <v>66</v>
      </c>
      <c r="AF45" s="3"/>
      <c r="AG45" s="3"/>
      <c r="AH45" s="3"/>
      <c r="AI45" s="4"/>
      <c r="AJ45" s="291">
        <f>MIN(AF46,AF48,AF51)</f>
        <v>37500</v>
      </c>
      <c r="AK45" s="292"/>
      <c r="AL45" s="292"/>
      <c r="AM45" s="185" t="s">
        <v>67</v>
      </c>
      <c r="AN45" s="363" t="s">
        <v>99</v>
      </c>
      <c r="AO45" s="277"/>
      <c r="AP45" s="277"/>
      <c r="AQ45" s="278"/>
      <c r="AR45" s="29"/>
    </row>
    <row r="46" spans="1:49" ht="15.75" customHeight="1" x14ac:dyDescent="0.15">
      <c r="A46" s="28"/>
      <c r="B46" s="181"/>
      <c r="C46" s="336"/>
      <c r="D46" s="337"/>
      <c r="E46" s="337"/>
      <c r="F46" s="338"/>
      <c r="G46" s="360">
        <v>44652</v>
      </c>
      <c r="H46" s="361"/>
      <c r="I46" s="361"/>
      <c r="J46" s="361"/>
      <c r="K46" s="361"/>
      <c r="L46" s="362"/>
      <c r="M46" s="5" t="s">
        <v>68</v>
      </c>
      <c r="N46" s="8">
        <f>IF($G$46="","",DATEDIF(G46,$M$32,"m")+1)</f>
        <v>24</v>
      </c>
      <c r="O46" s="8" t="s">
        <v>69</v>
      </c>
      <c r="P46" s="16" t="s">
        <v>70</v>
      </c>
      <c r="Q46" s="342"/>
      <c r="R46" s="343"/>
      <c r="S46" s="343"/>
      <c r="T46" s="344"/>
      <c r="U46" s="27"/>
      <c r="V46" s="367">
        <f>V47*W48</f>
        <v>216000</v>
      </c>
      <c r="W46" s="367"/>
      <c r="X46" s="367"/>
      <c r="Y46" s="6" t="s">
        <v>67</v>
      </c>
      <c r="Z46" s="17"/>
      <c r="AA46" s="280">
        <f>AA47*AB48</f>
        <v>75000</v>
      </c>
      <c r="AB46" s="280"/>
      <c r="AC46" s="280"/>
      <c r="AD46" s="6" t="s">
        <v>67</v>
      </c>
      <c r="AE46" s="5"/>
      <c r="AF46" s="245">
        <f>IF(V46=0,0,ROUNDDOWN((V46-10000)/2,0))</f>
        <v>103000</v>
      </c>
      <c r="AG46" s="245"/>
      <c r="AH46" s="245"/>
      <c r="AI46" s="6" t="s">
        <v>67</v>
      </c>
      <c r="AJ46" s="293"/>
      <c r="AK46" s="280"/>
      <c r="AL46" s="280"/>
      <c r="AM46" s="188"/>
      <c r="AN46" s="255"/>
      <c r="AO46" s="256"/>
      <c r="AP46" s="256"/>
      <c r="AQ46" s="257"/>
      <c r="AR46" s="29"/>
      <c r="AS46" s="39">
        <f>YEAR($AS$1)*12+MONTH($AS$1)-YEAR(G46)*12-MONTH(G46)
-IF(DAY(G46+1)=1,IF(DAY($AS$1+1)&gt;1,1),IF(AND(DAY($AS$1+1)&gt;1,
 DAY($AS$1)&lt;DAY(G46)),1))</f>
        <v>24</v>
      </c>
      <c r="AU46" s="38" t="s">
        <v>101</v>
      </c>
      <c r="AV46" s="126">
        <f>MIN(N46,N47,N51,N52)</f>
        <v>17</v>
      </c>
      <c r="AW46" s="30" t="s">
        <v>102</v>
      </c>
    </row>
    <row r="47" spans="1:49" ht="15.75" customHeight="1" x14ac:dyDescent="0.15">
      <c r="A47" s="28"/>
      <c r="B47" s="181"/>
      <c r="C47" s="336"/>
      <c r="D47" s="337"/>
      <c r="E47" s="337"/>
      <c r="F47" s="338"/>
      <c r="G47" s="18"/>
      <c r="H47" s="19"/>
      <c r="I47" s="19"/>
      <c r="J47" s="19"/>
      <c r="K47" s="19"/>
      <c r="L47" s="20"/>
      <c r="M47" s="121" t="str">
        <f>IF($S$24="✔","（翌月払いのため","")</f>
        <v>（翌月払いのため</v>
      </c>
      <c r="N47" s="122">
        <f>IF($S$24="✔",N46-1,"")</f>
        <v>23</v>
      </c>
      <c r="O47" s="121" t="str">
        <f>IF($S$24="✔","ヶ月）","")</f>
        <v>ヶ月）</v>
      </c>
      <c r="P47" s="123"/>
      <c r="Q47" s="345"/>
      <c r="R47" s="346"/>
      <c r="S47" s="346"/>
      <c r="T47" s="347"/>
      <c r="U47" s="1" t="s">
        <v>68</v>
      </c>
      <c r="V47" s="364">
        <v>18000</v>
      </c>
      <c r="W47" s="364"/>
      <c r="X47" s="248" t="s">
        <v>71</v>
      </c>
      <c r="Y47" s="249"/>
      <c r="Z47" s="17" t="s">
        <v>72</v>
      </c>
      <c r="AA47" s="364">
        <v>15000</v>
      </c>
      <c r="AB47" s="364"/>
      <c r="AC47" s="248" t="s">
        <v>71</v>
      </c>
      <c r="AD47" s="249"/>
      <c r="AE47" s="114" t="s">
        <v>73</v>
      </c>
      <c r="AF47" s="7"/>
      <c r="AG47" s="7"/>
      <c r="AH47" s="7"/>
      <c r="AI47" s="6"/>
      <c r="AJ47" s="293"/>
      <c r="AK47" s="280"/>
      <c r="AL47" s="280"/>
      <c r="AM47" s="188"/>
      <c r="AN47" s="350" t="s">
        <v>30</v>
      </c>
      <c r="AO47" s="365"/>
      <c r="AP47" s="365"/>
      <c r="AQ47" s="366"/>
      <c r="AR47" s="29"/>
      <c r="AU47" s="38" t="s">
        <v>103</v>
      </c>
      <c r="AV47" s="126">
        <f>IF(MIN(N46,N51,N47,N52)&gt;=73,72,MIN(N46,N51,N47,N52))</f>
        <v>17</v>
      </c>
      <c r="AW47" s="30" t="s">
        <v>32</v>
      </c>
    </row>
    <row r="48" spans="1:49" ht="15.75" customHeight="1" x14ac:dyDescent="0.15">
      <c r="A48" s="26"/>
      <c r="B48" s="181"/>
      <c r="C48" s="336"/>
      <c r="D48" s="337"/>
      <c r="E48" s="337"/>
      <c r="F48" s="338"/>
      <c r="G48" s="285" t="s">
        <v>74</v>
      </c>
      <c r="H48" s="286"/>
      <c r="I48" s="286"/>
      <c r="J48" s="286"/>
      <c r="K48" s="286"/>
      <c r="L48" s="287"/>
      <c r="M48" s="258" t="s">
        <v>75</v>
      </c>
      <c r="N48" s="259"/>
      <c r="O48" s="259"/>
      <c r="P48" s="260"/>
      <c r="Q48" s="351" t="s">
        <v>90</v>
      </c>
      <c r="R48" s="352"/>
      <c r="S48" s="352"/>
      <c r="T48" s="353"/>
      <c r="U48" s="12"/>
      <c r="V48" s="8"/>
      <c r="W48" s="56">
        <v>12</v>
      </c>
      <c r="X48" s="248" t="s">
        <v>76</v>
      </c>
      <c r="Y48" s="249"/>
      <c r="Z48" s="17"/>
      <c r="AA48" s="8"/>
      <c r="AB48" s="56">
        <v>5</v>
      </c>
      <c r="AC48" s="248" t="s">
        <v>76</v>
      </c>
      <c r="AD48" s="249"/>
      <c r="AE48" s="5"/>
      <c r="AF48" s="245">
        <f>ROUNDDOWN(AA46/2,0)</f>
        <v>37500</v>
      </c>
      <c r="AG48" s="245"/>
      <c r="AH48" s="245"/>
      <c r="AI48" s="6" t="s">
        <v>67</v>
      </c>
      <c r="AJ48" s="293"/>
      <c r="AK48" s="280"/>
      <c r="AL48" s="280"/>
      <c r="AM48" s="188"/>
      <c r="AN48" s="350"/>
      <c r="AO48" s="365"/>
      <c r="AP48" s="365"/>
      <c r="AQ48" s="366"/>
      <c r="AR48" s="29"/>
      <c r="AU48" s="38" t="s">
        <v>104</v>
      </c>
      <c r="AV48" s="127">
        <f>IF(AV47&gt;=13,AV47-(AV47-12),AV47)-(AV46-AV47)</f>
        <v>12</v>
      </c>
      <c r="AW48" s="30" t="s">
        <v>32</v>
      </c>
    </row>
    <row r="49" spans="1:49" ht="15.75" customHeight="1" x14ac:dyDescent="0.15">
      <c r="A49" s="28"/>
      <c r="B49" s="250" t="s">
        <v>77</v>
      </c>
      <c r="C49" s="336"/>
      <c r="D49" s="337"/>
      <c r="E49" s="337"/>
      <c r="F49" s="338"/>
      <c r="G49" s="288"/>
      <c r="H49" s="289"/>
      <c r="I49" s="289"/>
      <c r="J49" s="289"/>
      <c r="K49" s="289"/>
      <c r="L49" s="290"/>
      <c r="M49" s="261"/>
      <c r="N49" s="262"/>
      <c r="O49" s="262"/>
      <c r="P49" s="263"/>
      <c r="Q49" s="354"/>
      <c r="R49" s="355"/>
      <c r="S49" s="355"/>
      <c r="T49" s="356"/>
      <c r="U49" s="5"/>
      <c r="V49" s="8"/>
      <c r="W49" s="8"/>
      <c r="X49" s="8"/>
      <c r="Y49" s="86"/>
      <c r="Z49" s="5"/>
      <c r="AA49" s="8"/>
      <c r="AB49" s="8"/>
      <c r="AC49" s="8"/>
      <c r="AD49" s="86"/>
      <c r="AE49" s="25" t="s">
        <v>49</v>
      </c>
      <c r="AF49" s="23"/>
      <c r="AG49" s="23"/>
      <c r="AH49" s="23"/>
      <c r="AI49" s="115" t="str">
        <f>IF(AV50=0,"","×"&amp;AV50)</f>
        <v>×12</v>
      </c>
      <c r="AJ49" s="293"/>
      <c r="AK49" s="280"/>
      <c r="AL49" s="280"/>
      <c r="AM49" s="188"/>
      <c r="AN49" s="40"/>
      <c r="AO49" s="41"/>
      <c r="AP49" s="41"/>
      <c r="AQ49" s="42"/>
      <c r="AR49" s="29"/>
      <c r="AU49" s="38" t="s">
        <v>105</v>
      </c>
      <c r="AV49" s="127">
        <f>IF(AV47=AV48,1,AV47-AV48+1)</f>
        <v>6</v>
      </c>
      <c r="AW49" s="30" t="s">
        <v>106</v>
      </c>
    </row>
    <row r="50" spans="1:49" ht="13.9" customHeight="1" x14ac:dyDescent="0.15">
      <c r="A50" s="28"/>
      <c r="B50" s="250"/>
      <c r="C50" s="336"/>
      <c r="D50" s="337"/>
      <c r="E50" s="337"/>
      <c r="F50" s="338"/>
      <c r="G50" s="288"/>
      <c r="H50" s="289"/>
      <c r="I50" s="289"/>
      <c r="J50" s="289"/>
      <c r="K50" s="289"/>
      <c r="L50" s="290"/>
      <c r="M50" s="261"/>
      <c r="N50" s="262"/>
      <c r="O50" s="262"/>
      <c r="P50" s="263"/>
      <c r="Q50" s="354"/>
      <c r="R50" s="355"/>
      <c r="S50" s="355"/>
      <c r="T50" s="356"/>
      <c r="U50" s="5"/>
      <c r="V50" s="8"/>
      <c r="W50" s="8"/>
      <c r="X50" s="8"/>
      <c r="Y50" s="86"/>
      <c r="Z50" s="5"/>
      <c r="AA50" s="8"/>
      <c r="AB50" s="8"/>
      <c r="AC50" s="8"/>
      <c r="AD50" s="86"/>
      <c r="AE50" s="25" t="s">
        <v>50</v>
      </c>
      <c r="AF50" s="23"/>
      <c r="AG50" s="23"/>
      <c r="AH50" s="23"/>
      <c r="AI50" s="115" t="str">
        <f>IF(AV51=0,"","×"&amp;AV51)</f>
        <v/>
      </c>
      <c r="AJ50" s="293"/>
      <c r="AK50" s="280"/>
      <c r="AL50" s="280"/>
      <c r="AM50" s="188"/>
      <c r="AN50" s="40"/>
      <c r="AO50" s="41"/>
      <c r="AP50" s="41"/>
      <c r="AQ50" s="42"/>
      <c r="AR50" s="29"/>
      <c r="AU50" s="38" t="s">
        <v>107</v>
      </c>
      <c r="AV50" s="127">
        <f>IF(AV49&gt;=25,IF(AV49&lt;=36,36-AV49+1,0),AV48)</f>
        <v>12</v>
      </c>
      <c r="AW50" s="30" t="s">
        <v>106</v>
      </c>
    </row>
    <row r="51" spans="1:49" ht="15.75" customHeight="1" x14ac:dyDescent="0.15">
      <c r="A51" s="28"/>
      <c r="B51" s="250"/>
      <c r="C51" s="251" t="s">
        <v>78</v>
      </c>
      <c r="D51" s="252"/>
      <c r="E51" s="253"/>
      <c r="F51" s="254"/>
      <c r="G51" s="360">
        <v>44861</v>
      </c>
      <c r="H51" s="361"/>
      <c r="I51" s="361"/>
      <c r="J51" s="361"/>
      <c r="K51" s="361"/>
      <c r="L51" s="362"/>
      <c r="M51" s="5" t="s">
        <v>68</v>
      </c>
      <c r="N51" s="8">
        <f>IF(G51="","",DATEDIF(G51,$M$32,"m")+1)</f>
        <v>18</v>
      </c>
      <c r="O51" s="8" t="s">
        <v>69</v>
      </c>
      <c r="P51" s="16" t="s">
        <v>70</v>
      </c>
      <c r="Q51" s="354"/>
      <c r="R51" s="355"/>
      <c r="S51" s="355"/>
      <c r="T51" s="356"/>
      <c r="U51" s="5"/>
      <c r="V51" s="109" t="s">
        <v>83</v>
      </c>
      <c r="W51" s="110" t="s">
        <v>80</v>
      </c>
      <c r="X51" s="8"/>
      <c r="Y51" s="86"/>
      <c r="Z51" s="5"/>
      <c r="AA51" s="8"/>
      <c r="AB51" s="8"/>
      <c r="AC51" s="8"/>
      <c r="AD51" s="86"/>
      <c r="AE51" s="5"/>
      <c r="AF51" s="124">
        <f>AV50*7500+AV51*5000</f>
        <v>90000</v>
      </c>
      <c r="AG51" s="6" t="s">
        <v>20</v>
      </c>
      <c r="AH51" s="125"/>
      <c r="AI51" s="6"/>
      <c r="AJ51" s="293"/>
      <c r="AK51" s="280"/>
      <c r="AL51" s="280"/>
      <c r="AM51" s="188"/>
      <c r="AN51" s="40"/>
      <c r="AO51" s="41"/>
      <c r="AP51" s="41"/>
      <c r="AQ51" s="42"/>
      <c r="AR51" s="29"/>
      <c r="AU51" s="38" t="s">
        <v>108</v>
      </c>
      <c r="AV51" s="127">
        <f>AV48-AV50</f>
        <v>0</v>
      </c>
      <c r="AW51" s="30" t="s">
        <v>106</v>
      </c>
    </row>
    <row r="52" spans="1:49" ht="15.75" customHeight="1" x14ac:dyDescent="0.15">
      <c r="A52" s="28"/>
      <c r="B52" s="109" t="s">
        <v>83</v>
      </c>
      <c r="C52" s="46"/>
      <c r="D52" s="47"/>
      <c r="E52" s="47"/>
      <c r="F52" s="48"/>
      <c r="G52" s="128"/>
      <c r="H52" s="129"/>
      <c r="I52" s="129"/>
      <c r="J52" s="129"/>
      <c r="K52" s="129"/>
      <c r="L52" s="130"/>
      <c r="M52" s="121" t="str">
        <f>IF($S$24="✔","（翌月払いのため","")</f>
        <v>（翌月払いのため</v>
      </c>
      <c r="N52" s="122">
        <f>IF($S$24="✔",N51-1,"")</f>
        <v>17</v>
      </c>
      <c r="O52" s="121" t="str">
        <f>IF($S$24="✔","ヶ月）","")</f>
        <v>ヶ月）</v>
      </c>
      <c r="P52" s="123"/>
      <c r="Q52" s="357"/>
      <c r="R52" s="358"/>
      <c r="S52" s="358"/>
      <c r="T52" s="359"/>
      <c r="U52" s="9"/>
      <c r="V52" s="10"/>
      <c r="W52" s="10"/>
      <c r="X52" s="10"/>
      <c r="Y52" s="11"/>
      <c r="Z52" s="9"/>
      <c r="AA52" s="10"/>
      <c r="AB52" s="10"/>
      <c r="AC52" s="10"/>
      <c r="AD52" s="11"/>
      <c r="AE52" s="9"/>
      <c r="AF52" s="10"/>
      <c r="AG52" s="10"/>
      <c r="AH52" s="10"/>
      <c r="AI52" s="11"/>
      <c r="AJ52" s="294"/>
      <c r="AK52" s="295"/>
      <c r="AL52" s="295"/>
      <c r="AM52" s="191"/>
      <c r="AN52" s="52"/>
      <c r="AO52" s="53"/>
      <c r="AP52" s="53"/>
      <c r="AQ52" s="54"/>
      <c r="AR52" s="29"/>
    </row>
    <row r="53" spans="1:49" ht="15.75" customHeight="1" x14ac:dyDescent="0.15">
      <c r="A53" s="28"/>
      <c r="B53" s="180">
        <v>3</v>
      </c>
      <c r="C53" s="333" t="s">
        <v>89</v>
      </c>
      <c r="D53" s="334"/>
      <c r="E53" s="334"/>
      <c r="F53" s="335"/>
      <c r="G53" s="227" t="s">
        <v>65</v>
      </c>
      <c r="H53" s="228"/>
      <c r="I53" s="228"/>
      <c r="J53" s="228"/>
      <c r="K53" s="228"/>
      <c r="L53" s="229"/>
      <c r="M53" s="2"/>
      <c r="N53" s="14"/>
      <c r="O53" s="14"/>
      <c r="P53" s="14"/>
      <c r="Q53" s="339" t="s">
        <v>31</v>
      </c>
      <c r="R53" s="340"/>
      <c r="S53" s="340"/>
      <c r="T53" s="341"/>
      <c r="U53" s="239"/>
      <c r="V53" s="240"/>
      <c r="W53" s="240"/>
      <c r="X53" s="240"/>
      <c r="Y53" s="241"/>
      <c r="Z53" s="2"/>
      <c r="AA53" s="14"/>
      <c r="AB53" s="14"/>
      <c r="AC53" s="14"/>
      <c r="AD53" s="15"/>
      <c r="AE53" s="13" t="s">
        <v>66</v>
      </c>
      <c r="AF53" s="3"/>
      <c r="AG53" s="3"/>
      <c r="AH53" s="3"/>
      <c r="AI53" s="4"/>
      <c r="AJ53" s="291">
        <f>MIN(AF54,AF56,AF59)</f>
        <v>43000</v>
      </c>
      <c r="AK53" s="292"/>
      <c r="AL53" s="292"/>
      <c r="AM53" s="185" t="s">
        <v>67</v>
      </c>
      <c r="AN53" s="363" t="s">
        <v>100</v>
      </c>
      <c r="AO53" s="277"/>
      <c r="AP53" s="277"/>
      <c r="AQ53" s="278"/>
      <c r="AR53" s="29"/>
    </row>
    <row r="54" spans="1:49" ht="15.75" customHeight="1" x14ac:dyDescent="0.15">
      <c r="A54" s="28"/>
      <c r="B54" s="181"/>
      <c r="C54" s="336"/>
      <c r="D54" s="337"/>
      <c r="E54" s="337"/>
      <c r="F54" s="338"/>
      <c r="G54" s="360">
        <v>43869</v>
      </c>
      <c r="H54" s="361"/>
      <c r="I54" s="361"/>
      <c r="J54" s="361"/>
      <c r="K54" s="361"/>
      <c r="L54" s="362"/>
      <c r="M54" s="5" t="s">
        <v>68</v>
      </c>
      <c r="N54" s="8">
        <f>IF($G$54="","",DATEDIF(G54,$M$32,"m")+1)</f>
        <v>50</v>
      </c>
      <c r="O54" s="8" t="s">
        <v>69</v>
      </c>
      <c r="P54" s="16" t="s">
        <v>70</v>
      </c>
      <c r="Q54" s="342"/>
      <c r="R54" s="343"/>
      <c r="S54" s="343"/>
      <c r="T54" s="344"/>
      <c r="U54" s="27"/>
      <c r="V54" s="279">
        <f>V55*W56</f>
        <v>96000</v>
      </c>
      <c r="W54" s="279"/>
      <c r="X54" s="279"/>
      <c r="Y54" s="6" t="s">
        <v>67</v>
      </c>
      <c r="Z54" s="17"/>
      <c r="AA54" s="280">
        <f>AA55*AB56</f>
        <v>96000</v>
      </c>
      <c r="AB54" s="280"/>
      <c r="AC54" s="280"/>
      <c r="AD54" s="6" t="s">
        <v>67</v>
      </c>
      <c r="AE54" s="5"/>
      <c r="AF54" s="245">
        <f>IF(V54=0,0,ROUNDDOWN((V54-10000)/2,0))</f>
        <v>43000</v>
      </c>
      <c r="AG54" s="245"/>
      <c r="AH54" s="245"/>
      <c r="AI54" s="6" t="s">
        <v>67</v>
      </c>
      <c r="AJ54" s="293"/>
      <c r="AK54" s="280"/>
      <c r="AL54" s="280"/>
      <c r="AM54" s="188"/>
      <c r="AN54" s="255"/>
      <c r="AO54" s="256"/>
      <c r="AP54" s="256"/>
      <c r="AQ54" s="257"/>
      <c r="AR54" s="29"/>
      <c r="AS54" s="39">
        <f>YEAR($AS$1)*12+MONTH($AS$1)-YEAR(G54)*12-MONTH(G54)
-IF(DAY(G54+1)=1,IF(DAY($AS$1+1)&gt;1,1),IF(AND(DAY($AS$1+1)&gt;1,
 DAY($AS$1)&lt;DAY(G54)),1))</f>
        <v>50</v>
      </c>
      <c r="AU54" s="38" t="s">
        <v>101</v>
      </c>
      <c r="AV54" s="126">
        <f>MIN(N54,N55,N59,N60)</f>
        <v>49</v>
      </c>
      <c r="AW54" s="30" t="s">
        <v>102</v>
      </c>
    </row>
    <row r="55" spans="1:49" ht="15.75" customHeight="1" x14ac:dyDescent="0.15">
      <c r="A55" s="28"/>
      <c r="B55" s="181"/>
      <c r="C55" s="336"/>
      <c r="D55" s="337"/>
      <c r="E55" s="337"/>
      <c r="F55" s="338"/>
      <c r="G55" s="18"/>
      <c r="H55" s="19"/>
      <c r="I55" s="19"/>
      <c r="J55" s="19"/>
      <c r="K55" s="19"/>
      <c r="L55" s="20"/>
      <c r="M55" s="121" t="str">
        <f>IF($S$24="✔","（翌月払いのため","")</f>
        <v>（翌月払いのため</v>
      </c>
      <c r="N55" s="122">
        <f>IF($S$24="✔",N54-1,"")</f>
        <v>49</v>
      </c>
      <c r="O55" s="121" t="str">
        <f>IF($S$24="✔","ヶ月）","")</f>
        <v>ヶ月）</v>
      </c>
      <c r="P55" s="123"/>
      <c r="Q55" s="345"/>
      <c r="R55" s="346"/>
      <c r="S55" s="346"/>
      <c r="T55" s="347"/>
      <c r="U55" s="1" t="s">
        <v>68</v>
      </c>
      <c r="V55" s="364">
        <v>8000</v>
      </c>
      <c r="W55" s="364"/>
      <c r="X55" s="248" t="s">
        <v>71</v>
      </c>
      <c r="Y55" s="249"/>
      <c r="Z55" s="17" t="s">
        <v>72</v>
      </c>
      <c r="AA55" s="364">
        <v>8000</v>
      </c>
      <c r="AB55" s="364"/>
      <c r="AC55" s="248" t="s">
        <v>71</v>
      </c>
      <c r="AD55" s="249"/>
      <c r="AE55" s="114" t="s">
        <v>73</v>
      </c>
      <c r="AF55" s="7"/>
      <c r="AG55" s="7"/>
      <c r="AH55" s="7"/>
      <c r="AI55" s="6"/>
      <c r="AJ55" s="293"/>
      <c r="AK55" s="280"/>
      <c r="AL55" s="280"/>
      <c r="AM55" s="188"/>
      <c r="AN55" s="350" t="s">
        <v>30</v>
      </c>
      <c r="AO55" s="365"/>
      <c r="AP55" s="365"/>
      <c r="AQ55" s="366"/>
      <c r="AR55" s="29"/>
      <c r="AU55" s="38" t="s">
        <v>103</v>
      </c>
      <c r="AV55" s="126">
        <f>IF(MIN(N54,N59,N55,N60)&gt;=73,72,MIN(N54,N59,N55,N60))</f>
        <v>49</v>
      </c>
      <c r="AW55" s="30" t="s">
        <v>32</v>
      </c>
    </row>
    <row r="56" spans="1:49" ht="15.75" customHeight="1" x14ac:dyDescent="0.15">
      <c r="A56" s="26"/>
      <c r="B56" s="181"/>
      <c r="C56" s="336"/>
      <c r="D56" s="337"/>
      <c r="E56" s="337"/>
      <c r="F56" s="338"/>
      <c r="G56" s="285" t="s">
        <v>74</v>
      </c>
      <c r="H56" s="286"/>
      <c r="I56" s="286"/>
      <c r="J56" s="286"/>
      <c r="K56" s="286"/>
      <c r="L56" s="287"/>
      <c r="M56" s="258" t="s">
        <v>75</v>
      </c>
      <c r="N56" s="259"/>
      <c r="O56" s="259"/>
      <c r="P56" s="260"/>
      <c r="Q56" s="351" t="s">
        <v>91</v>
      </c>
      <c r="R56" s="352"/>
      <c r="S56" s="352"/>
      <c r="T56" s="353"/>
      <c r="U56" s="12"/>
      <c r="V56" s="8"/>
      <c r="W56" s="56">
        <v>12</v>
      </c>
      <c r="X56" s="248" t="s">
        <v>76</v>
      </c>
      <c r="Y56" s="249"/>
      <c r="Z56" s="17"/>
      <c r="AA56" s="8"/>
      <c r="AB56" s="56">
        <v>12</v>
      </c>
      <c r="AC56" s="248" t="s">
        <v>76</v>
      </c>
      <c r="AD56" s="249"/>
      <c r="AE56" s="5"/>
      <c r="AF56" s="245">
        <f>ROUNDDOWN(AA54/2,0)</f>
        <v>48000</v>
      </c>
      <c r="AG56" s="245"/>
      <c r="AH56" s="245"/>
      <c r="AI56" s="6" t="s">
        <v>67</v>
      </c>
      <c r="AJ56" s="293"/>
      <c r="AK56" s="280"/>
      <c r="AL56" s="280"/>
      <c r="AM56" s="188"/>
      <c r="AN56" s="350"/>
      <c r="AO56" s="365"/>
      <c r="AP56" s="365"/>
      <c r="AQ56" s="366"/>
      <c r="AR56" s="29"/>
      <c r="AU56" s="38" t="s">
        <v>104</v>
      </c>
      <c r="AV56" s="127">
        <f>IF(AV55&gt;=13,AV55-(AV55-12),AV55)-(AV54-AV55)</f>
        <v>12</v>
      </c>
      <c r="AW56" s="30" t="s">
        <v>32</v>
      </c>
    </row>
    <row r="57" spans="1:49" ht="15.75" customHeight="1" x14ac:dyDescent="0.15">
      <c r="A57" s="28"/>
      <c r="B57" s="250" t="s">
        <v>77</v>
      </c>
      <c r="C57" s="336"/>
      <c r="D57" s="337"/>
      <c r="E57" s="337"/>
      <c r="F57" s="338"/>
      <c r="G57" s="288"/>
      <c r="H57" s="289"/>
      <c r="I57" s="289"/>
      <c r="J57" s="289"/>
      <c r="K57" s="289"/>
      <c r="L57" s="290"/>
      <c r="M57" s="261"/>
      <c r="N57" s="262"/>
      <c r="O57" s="262"/>
      <c r="P57" s="263"/>
      <c r="Q57" s="354"/>
      <c r="R57" s="355"/>
      <c r="S57" s="355"/>
      <c r="T57" s="356"/>
      <c r="U57" s="5"/>
      <c r="V57" s="8"/>
      <c r="W57" s="8"/>
      <c r="X57" s="8"/>
      <c r="Y57" s="86"/>
      <c r="Z57" s="5"/>
      <c r="AA57" s="8"/>
      <c r="AB57" s="111"/>
      <c r="AC57" s="8"/>
      <c r="AD57" s="86"/>
      <c r="AE57" s="25" t="s">
        <v>49</v>
      </c>
      <c r="AF57" s="23"/>
      <c r="AG57" s="23"/>
      <c r="AH57" s="23"/>
      <c r="AI57" s="115" t="str">
        <f>IF(AV58=0,"","×"&amp;AV58)</f>
        <v/>
      </c>
      <c r="AJ57" s="293"/>
      <c r="AK57" s="280"/>
      <c r="AL57" s="280"/>
      <c r="AM57" s="188"/>
      <c r="AN57" s="40"/>
      <c r="AO57" s="41"/>
      <c r="AP57" s="41"/>
      <c r="AQ57" s="42"/>
      <c r="AR57" s="29"/>
      <c r="AU57" s="38" t="s">
        <v>105</v>
      </c>
      <c r="AV57" s="127">
        <f>IF(AV55=AV56,1,AV55-AV56+1)</f>
        <v>38</v>
      </c>
      <c r="AW57" s="30" t="s">
        <v>106</v>
      </c>
    </row>
    <row r="58" spans="1:49" ht="13.9" customHeight="1" x14ac:dyDescent="0.15">
      <c r="A58" s="28"/>
      <c r="B58" s="250"/>
      <c r="C58" s="336"/>
      <c r="D58" s="337"/>
      <c r="E58" s="337"/>
      <c r="F58" s="338"/>
      <c r="G58" s="288"/>
      <c r="H58" s="289"/>
      <c r="I58" s="289"/>
      <c r="J58" s="289"/>
      <c r="K58" s="289"/>
      <c r="L58" s="290"/>
      <c r="M58" s="261"/>
      <c r="N58" s="262"/>
      <c r="O58" s="262"/>
      <c r="P58" s="263"/>
      <c r="Q58" s="354"/>
      <c r="R58" s="355"/>
      <c r="S58" s="355"/>
      <c r="T58" s="356"/>
      <c r="U58" s="5"/>
      <c r="V58" s="8"/>
      <c r="W58" s="8"/>
      <c r="X58" s="8"/>
      <c r="Y58" s="86"/>
      <c r="Z58" s="5"/>
      <c r="AA58" s="8"/>
      <c r="AB58" s="8"/>
      <c r="AC58" s="8"/>
      <c r="AD58" s="86"/>
      <c r="AE58" s="25" t="s">
        <v>50</v>
      </c>
      <c r="AF58" s="23"/>
      <c r="AG58" s="23"/>
      <c r="AH58" s="23"/>
      <c r="AI58" s="115" t="str">
        <f>IF(AV59=0,"","×"&amp;AV59)</f>
        <v>×12</v>
      </c>
      <c r="AJ58" s="293"/>
      <c r="AK58" s="280"/>
      <c r="AL58" s="280"/>
      <c r="AM58" s="188"/>
      <c r="AN58" s="40"/>
      <c r="AO58" s="41"/>
      <c r="AP58" s="41"/>
      <c r="AQ58" s="42"/>
      <c r="AR58" s="29"/>
      <c r="AU58" s="38" t="s">
        <v>107</v>
      </c>
      <c r="AV58" s="127">
        <f>IF(AV57&gt;=25,IF(AV57&lt;=36,36-AV57+1,0),AV56)</f>
        <v>0</v>
      </c>
      <c r="AW58" s="30" t="s">
        <v>106</v>
      </c>
    </row>
    <row r="59" spans="1:49" ht="15.75" customHeight="1" x14ac:dyDescent="0.15">
      <c r="A59" s="28"/>
      <c r="B59" s="250"/>
      <c r="C59" s="251" t="s">
        <v>78</v>
      </c>
      <c r="D59" s="252"/>
      <c r="E59" s="253"/>
      <c r="F59" s="254"/>
      <c r="G59" s="360">
        <v>43765</v>
      </c>
      <c r="H59" s="361"/>
      <c r="I59" s="361"/>
      <c r="J59" s="361"/>
      <c r="K59" s="361"/>
      <c r="L59" s="362"/>
      <c r="M59" s="5" t="s">
        <v>68</v>
      </c>
      <c r="N59" s="8">
        <f>IF(G59="","",DATEDIF(G59,$M$32,"m")+1)</f>
        <v>54</v>
      </c>
      <c r="O59" s="8" t="s">
        <v>69</v>
      </c>
      <c r="P59" s="16" t="s">
        <v>70</v>
      </c>
      <c r="Q59" s="354"/>
      <c r="R59" s="355"/>
      <c r="S59" s="355"/>
      <c r="T59" s="356"/>
      <c r="U59" s="5"/>
      <c r="V59" s="112" t="s">
        <v>82</v>
      </c>
      <c r="W59" s="110" t="s">
        <v>80</v>
      </c>
      <c r="X59" s="8"/>
      <c r="Y59" s="86"/>
      <c r="Z59" s="5"/>
      <c r="AA59" s="8"/>
      <c r="AB59" s="8"/>
      <c r="AC59" s="8"/>
      <c r="AD59" s="86"/>
      <c r="AE59" s="5"/>
      <c r="AF59" s="125">
        <f>AV58*7500+AV59*5000</f>
        <v>60000</v>
      </c>
      <c r="AG59" s="6" t="s">
        <v>20</v>
      </c>
      <c r="AH59" s="125"/>
      <c r="AI59" s="6"/>
      <c r="AJ59" s="293"/>
      <c r="AK59" s="280"/>
      <c r="AL59" s="280"/>
      <c r="AM59" s="188"/>
      <c r="AN59" s="40"/>
      <c r="AO59" s="41"/>
      <c r="AP59" s="41"/>
      <c r="AQ59" s="42"/>
      <c r="AR59" s="29"/>
      <c r="AU59" s="38" t="s">
        <v>108</v>
      </c>
      <c r="AV59" s="127">
        <f>AV56-AV58</f>
        <v>12</v>
      </c>
      <c r="AW59" s="30" t="s">
        <v>106</v>
      </c>
    </row>
    <row r="60" spans="1:49" ht="15.75" customHeight="1" x14ac:dyDescent="0.15">
      <c r="A60" s="28"/>
      <c r="B60" s="109" t="s">
        <v>83</v>
      </c>
      <c r="C60" s="46"/>
      <c r="D60" s="47"/>
      <c r="E60" s="47"/>
      <c r="F60" s="48"/>
      <c r="G60" s="128"/>
      <c r="H60" s="129"/>
      <c r="I60" s="129"/>
      <c r="J60" s="129"/>
      <c r="K60" s="129"/>
      <c r="L60" s="130"/>
      <c r="M60" s="121" t="str">
        <f>IF($S$24="✔","（翌月払いのため","")</f>
        <v>（翌月払いのため</v>
      </c>
      <c r="N60" s="122">
        <f>IF($S$24="✔",N59-1,"")</f>
        <v>53</v>
      </c>
      <c r="O60" s="121" t="str">
        <f>IF($S$24="✔","ヶ月）","")</f>
        <v>ヶ月）</v>
      </c>
      <c r="P60" s="123"/>
      <c r="Q60" s="357"/>
      <c r="R60" s="358"/>
      <c r="S60" s="358"/>
      <c r="T60" s="359"/>
      <c r="U60" s="9"/>
      <c r="V60" s="10"/>
      <c r="W60" s="10"/>
      <c r="X60" s="10"/>
      <c r="Y60" s="11"/>
      <c r="Z60" s="9"/>
      <c r="AA60" s="10"/>
      <c r="AB60" s="10"/>
      <c r="AC60" s="10"/>
      <c r="AD60" s="11"/>
      <c r="AE60" s="9"/>
      <c r="AF60" s="10"/>
      <c r="AG60" s="10"/>
      <c r="AH60" s="10"/>
      <c r="AI60" s="11"/>
      <c r="AJ60" s="294"/>
      <c r="AK60" s="295"/>
      <c r="AL60" s="295"/>
      <c r="AM60" s="191"/>
      <c r="AN60" s="52"/>
      <c r="AO60" s="53"/>
      <c r="AP60" s="53"/>
      <c r="AQ60" s="54"/>
      <c r="AR60" s="29"/>
    </row>
    <row r="61" spans="1:49" ht="14.25" customHeight="1" x14ac:dyDescent="0.15">
      <c r="A61" s="28"/>
      <c r="B61" s="183" t="s">
        <v>7</v>
      </c>
      <c r="C61" s="184"/>
      <c r="D61" s="184"/>
      <c r="E61" s="184"/>
      <c r="F61" s="185"/>
      <c r="G61" s="298"/>
      <c r="H61" s="299"/>
      <c r="I61" s="299"/>
      <c r="J61" s="299"/>
      <c r="K61" s="299"/>
      <c r="L61" s="300"/>
      <c r="M61" s="298"/>
      <c r="N61" s="299"/>
      <c r="O61" s="299"/>
      <c r="P61" s="300"/>
      <c r="Q61" s="298"/>
      <c r="R61" s="299"/>
      <c r="S61" s="299"/>
      <c r="T61" s="300"/>
      <c r="U61" s="304">
        <f>SUM(V38+V46+V54)</f>
        <v>588000</v>
      </c>
      <c r="V61" s="305"/>
      <c r="W61" s="305"/>
      <c r="X61" s="305"/>
      <c r="Y61" s="185" t="s">
        <v>8</v>
      </c>
      <c r="Z61" s="291">
        <f>SUM(AA38+AA46+AA54)</f>
        <v>241000</v>
      </c>
      <c r="AA61" s="292"/>
      <c r="AB61" s="292"/>
      <c r="AC61" s="292"/>
      <c r="AD61" s="185" t="s">
        <v>8</v>
      </c>
      <c r="AE61" s="298"/>
      <c r="AF61" s="299"/>
      <c r="AG61" s="299"/>
      <c r="AH61" s="299"/>
      <c r="AI61" s="300"/>
      <c r="AJ61" s="291">
        <f>SUM(AJ37:AL60)</f>
        <v>115500</v>
      </c>
      <c r="AK61" s="292"/>
      <c r="AL61" s="292"/>
      <c r="AM61" s="185" t="s">
        <v>8</v>
      </c>
      <c r="AN61" s="298"/>
      <c r="AO61" s="299"/>
      <c r="AP61" s="299"/>
      <c r="AQ61" s="300"/>
      <c r="AR61" s="29"/>
    </row>
    <row r="62" spans="1:49" ht="14.25" customHeight="1" x14ac:dyDescent="0.15">
      <c r="A62" s="28"/>
      <c r="B62" s="189"/>
      <c r="C62" s="190"/>
      <c r="D62" s="190"/>
      <c r="E62" s="190"/>
      <c r="F62" s="191"/>
      <c r="G62" s="301"/>
      <c r="H62" s="302"/>
      <c r="I62" s="302"/>
      <c r="J62" s="302"/>
      <c r="K62" s="302"/>
      <c r="L62" s="303"/>
      <c r="M62" s="301"/>
      <c r="N62" s="302"/>
      <c r="O62" s="302"/>
      <c r="P62" s="303"/>
      <c r="Q62" s="301"/>
      <c r="R62" s="302"/>
      <c r="S62" s="302"/>
      <c r="T62" s="303"/>
      <c r="U62" s="306"/>
      <c r="V62" s="307"/>
      <c r="W62" s="307"/>
      <c r="X62" s="307"/>
      <c r="Y62" s="191"/>
      <c r="Z62" s="294"/>
      <c r="AA62" s="295"/>
      <c r="AB62" s="295"/>
      <c r="AC62" s="295"/>
      <c r="AD62" s="191"/>
      <c r="AE62" s="301"/>
      <c r="AF62" s="302"/>
      <c r="AG62" s="302"/>
      <c r="AH62" s="302"/>
      <c r="AI62" s="303"/>
      <c r="AJ62" s="294"/>
      <c r="AK62" s="295"/>
      <c r="AL62" s="295"/>
      <c r="AM62" s="191"/>
      <c r="AN62" s="301"/>
      <c r="AO62" s="302"/>
      <c r="AP62" s="302"/>
      <c r="AQ62" s="303"/>
      <c r="AR62" s="29"/>
    </row>
    <row r="63" spans="1:49" ht="21" customHeight="1" x14ac:dyDescent="0.15">
      <c r="A63" s="28"/>
      <c r="B63" s="24" t="s">
        <v>33</v>
      </c>
      <c r="C63" s="116"/>
      <c r="D63" s="116"/>
      <c r="E63" s="116"/>
      <c r="F63" s="116"/>
      <c r="G63" s="116"/>
      <c r="H63" s="116"/>
      <c r="I63" s="116"/>
      <c r="J63" s="116"/>
      <c r="K63" s="116"/>
      <c r="L63" s="113"/>
      <c r="M63" s="8"/>
      <c r="N63" s="8"/>
      <c r="O63" s="8"/>
      <c r="P63" s="8"/>
      <c r="Q63" s="55"/>
      <c r="R63" s="113"/>
      <c r="S63" s="116"/>
      <c r="T63" s="116"/>
      <c r="U63" s="116"/>
      <c r="V63" s="116"/>
      <c r="W63" s="116"/>
      <c r="X63" s="116"/>
      <c r="Y63" s="116"/>
      <c r="Z63" s="116"/>
      <c r="AA63" s="116"/>
      <c r="AB63" s="116"/>
      <c r="AC63" s="116"/>
      <c r="AD63" s="116"/>
      <c r="AE63" s="116"/>
      <c r="AF63" s="116"/>
      <c r="AG63" s="116"/>
      <c r="AH63" s="116"/>
      <c r="AI63" s="116"/>
      <c r="AJ63" s="21"/>
      <c r="AK63" s="21"/>
      <c r="AL63" s="21"/>
      <c r="AM63" s="21"/>
      <c r="AN63" s="116"/>
      <c r="AO63" s="116"/>
      <c r="AP63" s="116"/>
      <c r="AQ63" s="116"/>
      <c r="AR63" s="29"/>
    </row>
    <row r="64" spans="1:49" ht="13.5" customHeight="1" x14ac:dyDescent="0.15">
      <c r="A64" s="28"/>
      <c r="B64" s="262" t="s">
        <v>114</v>
      </c>
      <c r="C64" s="262"/>
      <c r="D64" s="262"/>
      <c r="E64" s="262"/>
      <c r="F64" s="262"/>
      <c r="G64" s="262"/>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262"/>
      <c r="AH64" s="262"/>
      <c r="AI64" s="262"/>
      <c r="AJ64" s="262"/>
      <c r="AK64" s="262"/>
      <c r="AL64" s="262"/>
      <c r="AM64" s="262"/>
      <c r="AN64" s="262"/>
      <c r="AO64" s="262"/>
      <c r="AP64" s="262"/>
      <c r="AQ64" s="262"/>
      <c r="AR64" s="29"/>
    </row>
    <row r="65" spans="1:44" ht="15" customHeight="1" x14ac:dyDescent="0.15">
      <c r="A65" s="28"/>
      <c r="B65" s="262"/>
      <c r="C65" s="262"/>
      <c r="D65" s="262"/>
      <c r="E65" s="262"/>
      <c r="F65" s="262"/>
      <c r="G65" s="262"/>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c r="AP65" s="262"/>
      <c r="AQ65" s="262"/>
      <c r="AR65" s="29"/>
    </row>
    <row r="66" spans="1:44" ht="15" customHeight="1" x14ac:dyDescent="0.15">
      <c r="A66" s="28"/>
      <c r="B66" s="262"/>
      <c r="C66" s="262"/>
      <c r="D66" s="262"/>
      <c r="E66" s="262"/>
      <c r="F66" s="262"/>
      <c r="G66" s="262"/>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c r="AE66" s="262"/>
      <c r="AF66" s="262"/>
      <c r="AG66" s="262"/>
      <c r="AH66" s="262"/>
      <c r="AI66" s="262"/>
      <c r="AJ66" s="262"/>
      <c r="AK66" s="262"/>
      <c r="AL66" s="262"/>
      <c r="AM66" s="262"/>
      <c r="AN66" s="262"/>
      <c r="AO66" s="262"/>
      <c r="AP66" s="262"/>
      <c r="AQ66" s="262"/>
      <c r="AR66" s="29"/>
    </row>
    <row r="67" spans="1:44" ht="15" customHeight="1" x14ac:dyDescent="0.15">
      <c r="A67" s="28"/>
      <c r="B67" s="262"/>
      <c r="C67" s="262"/>
      <c r="D67" s="262"/>
      <c r="E67" s="262"/>
      <c r="F67" s="262"/>
      <c r="G67" s="262"/>
      <c r="H67" s="262"/>
      <c r="I67" s="262"/>
      <c r="J67" s="262"/>
      <c r="K67" s="262"/>
      <c r="L67" s="262"/>
      <c r="M67" s="262"/>
      <c r="N67" s="262"/>
      <c r="O67" s="262"/>
      <c r="P67" s="262"/>
      <c r="Q67" s="262"/>
      <c r="R67" s="262"/>
      <c r="S67" s="262"/>
      <c r="T67" s="262"/>
      <c r="U67" s="262"/>
      <c r="V67" s="262"/>
      <c r="W67" s="262"/>
      <c r="X67" s="262"/>
      <c r="Y67" s="262"/>
      <c r="Z67" s="262"/>
      <c r="AA67" s="262"/>
      <c r="AB67" s="262"/>
      <c r="AC67" s="262"/>
      <c r="AD67" s="262"/>
      <c r="AE67" s="262"/>
      <c r="AF67" s="262"/>
      <c r="AG67" s="262"/>
      <c r="AH67" s="262"/>
      <c r="AI67" s="262"/>
      <c r="AJ67" s="262"/>
      <c r="AK67" s="262"/>
      <c r="AL67" s="262"/>
      <c r="AM67" s="262"/>
      <c r="AN67" s="262"/>
      <c r="AO67" s="262"/>
      <c r="AP67" s="262"/>
      <c r="AQ67" s="262"/>
      <c r="AR67" s="29"/>
    </row>
  </sheetData>
  <mergeCells count="147">
    <mergeCell ref="B64:AQ67"/>
    <mergeCell ref="Z61:AC62"/>
    <mergeCell ref="AD61:AD62"/>
    <mergeCell ref="AE61:AI62"/>
    <mergeCell ref="AJ61:AL62"/>
    <mergeCell ref="AM61:AM62"/>
    <mergeCell ref="AN61:AQ62"/>
    <mergeCell ref="B61:F62"/>
    <mergeCell ref="G61:L62"/>
    <mergeCell ref="M61:P62"/>
    <mergeCell ref="Q61:T62"/>
    <mergeCell ref="U61:X62"/>
    <mergeCell ref="Y61:Y62"/>
    <mergeCell ref="AN55:AQ56"/>
    <mergeCell ref="M56:P58"/>
    <mergeCell ref="Q56:T60"/>
    <mergeCell ref="X56:Y56"/>
    <mergeCell ref="AC56:AD56"/>
    <mergeCell ref="AF56:AH56"/>
    <mergeCell ref="G59:L59"/>
    <mergeCell ref="AM53:AM60"/>
    <mergeCell ref="AN53:AQ54"/>
    <mergeCell ref="G54:L54"/>
    <mergeCell ref="V54:X54"/>
    <mergeCell ref="AA54:AC54"/>
    <mergeCell ref="AF54:AH54"/>
    <mergeCell ref="V55:W55"/>
    <mergeCell ref="X55:Y55"/>
    <mergeCell ref="AA55:AB55"/>
    <mergeCell ref="AC55:AD55"/>
    <mergeCell ref="G56:L58"/>
    <mergeCell ref="B53:B56"/>
    <mergeCell ref="C53:F58"/>
    <mergeCell ref="G53:L53"/>
    <mergeCell ref="Q53:T55"/>
    <mergeCell ref="U53:Y53"/>
    <mergeCell ref="AJ53:AL60"/>
    <mergeCell ref="B57:B59"/>
    <mergeCell ref="C59:D59"/>
    <mergeCell ref="E59:F59"/>
    <mergeCell ref="AN47:AQ48"/>
    <mergeCell ref="M48:P50"/>
    <mergeCell ref="Q48:T52"/>
    <mergeCell ref="X48:Y48"/>
    <mergeCell ref="AC48:AD48"/>
    <mergeCell ref="AF48:AH48"/>
    <mergeCell ref="G51:L51"/>
    <mergeCell ref="AM45:AM52"/>
    <mergeCell ref="AN45:AQ46"/>
    <mergeCell ref="G46:L46"/>
    <mergeCell ref="V46:X46"/>
    <mergeCell ref="AA46:AC46"/>
    <mergeCell ref="AF46:AH46"/>
    <mergeCell ref="V47:W47"/>
    <mergeCell ref="X47:Y47"/>
    <mergeCell ref="AA47:AB47"/>
    <mergeCell ref="AC47:AD47"/>
    <mergeCell ref="G48:L50"/>
    <mergeCell ref="B45:B48"/>
    <mergeCell ref="C45:F50"/>
    <mergeCell ref="G45:L45"/>
    <mergeCell ref="Q45:T47"/>
    <mergeCell ref="U45:Y45"/>
    <mergeCell ref="AJ45:AL52"/>
    <mergeCell ref="B49:B51"/>
    <mergeCell ref="C51:D51"/>
    <mergeCell ref="E51:F51"/>
    <mergeCell ref="AN39:AQ40"/>
    <mergeCell ref="M40:P42"/>
    <mergeCell ref="Q40:T44"/>
    <mergeCell ref="X40:Y40"/>
    <mergeCell ref="AC40:AD40"/>
    <mergeCell ref="AF40:AH40"/>
    <mergeCell ref="G43:L43"/>
    <mergeCell ref="W43:Y43"/>
    <mergeCell ref="AM37:AM44"/>
    <mergeCell ref="AN37:AQ38"/>
    <mergeCell ref="G38:L38"/>
    <mergeCell ref="V38:X38"/>
    <mergeCell ref="AA38:AC38"/>
    <mergeCell ref="AF38:AH38"/>
    <mergeCell ref="V39:W39"/>
    <mergeCell ref="X39:Y39"/>
    <mergeCell ref="AA39:AB39"/>
    <mergeCell ref="AC39:AD39"/>
    <mergeCell ref="G40:L42"/>
    <mergeCell ref="B37:B40"/>
    <mergeCell ref="C37:F42"/>
    <mergeCell ref="G37:L37"/>
    <mergeCell ref="Q37:T39"/>
    <mergeCell ref="U37:Y37"/>
    <mergeCell ref="AJ37:AL44"/>
    <mergeCell ref="B41:B43"/>
    <mergeCell ref="C43:D43"/>
    <mergeCell ref="E43:F43"/>
    <mergeCell ref="U33:AD33"/>
    <mergeCell ref="AE33:AI36"/>
    <mergeCell ref="AN33:AQ34"/>
    <mergeCell ref="Q35:T36"/>
    <mergeCell ref="U35:Y36"/>
    <mergeCell ref="Z35:AD36"/>
    <mergeCell ref="AJ35:AM36"/>
    <mergeCell ref="AN35:AQ36"/>
    <mergeCell ref="F32:K32"/>
    <mergeCell ref="M32:Q32"/>
    <mergeCell ref="B33:B36"/>
    <mergeCell ref="C33:F36"/>
    <mergeCell ref="G33:L36"/>
    <mergeCell ref="M33:P36"/>
    <mergeCell ref="Q33:T34"/>
    <mergeCell ref="M23:T23"/>
    <mergeCell ref="I24:L24"/>
    <mergeCell ref="M24:Q24"/>
    <mergeCell ref="S24:T24"/>
    <mergeCell ref="B14:B16"/>
    <mergeCell ref="C14:C16"/>
    <mergeCell ref="D14:L16"/>
    <mergeCell ref="AC14:AC16"/>
    <mergeCell ref="AD14:AL16"/>
    <mergeCell ref="AM14:AM16"/>
    <mergeCell ref="P15:Q15"/>
    <mergeCell ref="U24:W25"/>
    <mergeCell ref="X24:AQ25"/>
    <mergeCell ref="M25:T25"/>
    <mergeCell ref="P16:Q16"/>
    <mergeCell ref="B21:H21"/>
    <mergeCell ref="I21:T21"/>
    <mergeCell ref="U21:AQ21"/>
    <mergeCell ref="B22:H25"/>
    <mergeCell ref="I22:L22"/>
    <mergeCell ref="M22:T22"/>
    <mergeCell ref="U22:W23"/>
    <mergeCell ref="X22:AQ23"/>
    <mergeCell ref="I23:L23"/>
    <mergeCell ref="M3:AH3"/>
    <mergeCell ref="AI3:AQ3"/>
    <mergeCell ref="B5:B6"/>
    <mergeCell ref="C5:C6"/>
    <mergeCell ref="D5:L6"/>
    <mergeCell ref="B9:B11"/>
    <mergeCell ref="C9:C11"/>
    <mergeCell ref="D9:L11"/>
    <mergeCell ref="AC9:AC11"/>
    <mergeCell ref="AD9:AL11"/>
    <mergeCell ref="AM9:AM11"/>
    <mergeCell ref="P10:Q10"/>
    <mergeCell ref="P11:Q11"/>
  </mergeCells>
  <phoneticPr fontId="1"/>
  <dataValidations count="2">
    <dataValidation type="list" allowBlank="1" showInputMessage="1" showErrorMessage="1" errorTitle="入力確認" error="リストから選択してください。" sqref="C5:C6 C9:C11 C14:C16" xr:uid="{2DB4C3FE-DC9A-4A87-A434-BB2FFF899DB9}">
      <formula1>"✔,　"</formula1>
    </dataValidation>
    <dataValidation type="list" allowBlank="1" showInputMessage="1" showErrorMessage="1" sqref="B44 B52 B60 S24:T24 O5:O6 V43 V51 V59" xr:uid="{293F3838-76DE-469B-8F81-743B1FE84F5B}">
      <formula1>"✔,　"</formula1>
    </dataValidation>
  </dataValidations>
  <printOptions horizontalCentered="1"/>
  <pageMargins left="0.23622047244094491" right="0.23622047244094491" top="0.65" bottom="0.21" header="0.17" footer="0.17"/>
  <pageSetup paperSize="9" scale="71" fitToHeight="0" orientation="landscape" r:id="rId1"/>
  <rowBreaks count="1" manualBreakCount="1">
    <brk id="31" max="44" man="1"/>
  </rowBreaks>
  <ignoredErrors>
    <ignoredError sqref="V38 V54 AF51 AF59 AF43"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（別紙）計画・見込・実績</vt:lpstr>
      <vt:lpstr>(記入例)当月払いの場合</vt:lpstr>
      <vt:lpstr>(記入例)翌月払いの場合</vt:lpstr>
      <vt:lpstr>'(記入例)当月払いの場合'!Print_Area</vt:lpstr>
      <vt:lpstr>'(記入例)翌月払いの場合'!Print_Area</vt:lpstr>
      <vt:lpstr>'（別紙）計画・見込・実績'!Print_Area</vt:lpstr>
      <vt:lpstr>'(記入例)当月払いの場合'!Print_Titles</vt:lpstr>
      <vt:lpstr>'(記入例)翌月払いの場合'!Print_Titles</vt:lpstr>
      <vt:lpstr>'（別紙）計画・見込・実績'!Print_Titles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伊藤由香美</dc:creator>
  <cp:lastModifiedBy>伊藤由香美</cp:lastModifiedBy>
  <cp:lastPrinted>2023-03-31T05:31:27Z</cp:lastPrinted>
  <dcterms:created xsi:type="dcterms:W3CDTF">2023-04-07T03:06:23Z</dcterms:created>
  <dcterms:modified xsi:type="dcterms:W3CDTF">2023-04-11T00:21:48Z</dcterms:modified>
</cp:coreProperties>
</file>